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t-505-05\внешнийдиск\01 ПРАВЛЕНИЯ\ПОСТАНОВЛЕНИЯ\2025\22 30.09.2025 МУП РСО смена налогообл\"/>
    </mc:Choice>
  </mc:AlternateContent>
  <bookViews>
    <workbookView xWindow="480" yWindow="165" windowWidth="22995" windowHeight="9915" activeTab="4"/>
  </bookViews>
  <sheets>
    <sheet name="1-ИП ТС" sheetId="6" r:id="rId1"/>
    <sheet name="2-ИП ТС" sheetId="1" r:id="rId2"/>
    <sheet name="3-ИП ТС" sheetId="2" r:id="rId3"/>
    <sheet name="4-ИП ТС" sheetId="3" r:id="rId4"/>
    <sheet name="5-ИП ТС" sheetId="4" r:id="rId5"/>
  </sheets>
  <definedNames>
    <definedName name="_xlnm.Print_Area" localSheetId="0">'1-ИП ТС'!$A$1:$B$27</definedName>
    <definedName name="_xlnm.Print_Area" localSheetId="1">'2-ИП ТС'!$A$1:$AN$114</definedName>
    <definedName name="_xlnm.Print_Area" localSheetId="2">'3-ИП ТС'!$A$1:$Q$46</definedName>
    <definedName name="_xlnm.Print_Area" localSheetId="3">'4-ИП ТС'!$A$1:$AH$15</definedName>
    <definedName name="_xlnm.Print_Area" localSheetId="4">'5-ИП ТС'!$A$1:$T$124</definedName>
  </definedNames>
  <calcPr calcId="162913" iterate="1"/>
</workbook>
</file>

<file path=xl/calcChain.xml><?xml version="1.0" encoding="utf-8"?>
<calcChain xmlns="http://schemas.openxmlformats.org/spreadsheetml/2006/main">
  <c r="AL72" i="1" l="1"/>
  <c r="AL71" i="1"/>
  <c r="AL57" i="1"/>
  <c r="AL61" i="1"/>
  <c r="AL60" i="1"/>
  <c r="AL59" i="1"/>
  <c r="AL58" i="1"/>
  <c r="AL56" i="1"/>
  <c r="AL55" i="1"/>
  <c r="AL54" i="1"/>
  <c r="AL40" i="1"/>
  <c r="AL39" i="1"/>
  <c r="AL38" i="1" s="1"/>
  <c r="H92" i="4" l="1"/>
  <c r="I92" i="4" s="1"/>
  <c r="J92" i="4" s="1"/>
  <c r="K92" i="4" s="1"/>
  <c r="N92" i="4" s="1"/>
  <c r="O92" i="4" s="1"/>
  <c r="P92" i="4" s="1"/>
  <c r="Q92" i="4" s="1"/>
  <c r="R92" i="4" s="1"/>
  <c r="C36" i="4"/>
  <c r="D36" i="4" s="1"/>
  <c r="C37" i="4"/>
  <c r="D37" i="4" s="1"/>
  <c r="C38" i="4"/>
  <c r="D38" i="4" s="1"/>
  <c r="C39" i="4"/>
  <c r="D39" i="4" s="1"/>
  <c r="C40" i="4"/>
  <c r="D40" i="4" s="1"/>
  <c r="C41" i="4"/>
  <c r="D41" i="4" s="1"/>
  <c r="C42" i="4"/>
  <c r="D42" i="4" s="1"/>
  <c r="C43" i="4"/>
  <c r="D43" i="4" s="1"/>
  <c r="C44" i="4"/>
  <c r="D44" i="4" s="1"/>
  <c r="C45" i="4"/>
  <c r="D45" i="4" s="1"/>
  <c r="C46" i="4"/>
  <c r="D46" i="4" s="1"/>
  <c r="D35" i="4"/>
  <c r="C35" i="4"/>
  <c r="C86" i="4" s="1"/>
  <c r="G86" i="4" s="1"/>
  <c r="Y93" i="1"/>
  <c r="Y94" i="1"/>
  <c r="Y95" i="1"/>
  <c r="Y96" i="1"/>
  <c r="Y97" i="1"/>
  <c r="Y98" i="1"/>
  <c r="Y92" i="1"/>
  <c r="Y91" i="1"/>
  <c r="Y81" i="1"/>
  <c r="Y80" i="1"/>
  <c r="Y75" i="1"/>
  <c r="V72" i="1"/>
  <c r="V71" i="1"/>
  <c r="V61" i="1"/>
  <c r="V60" i="1"/>
  <c r="T60" i="1" s="1"/>
  <c r="V59" i="1"/>
  <c r="T59" i="1" s="1"/>
  <c r="V58" i="1"/>
  <c r="T58" i="1" s="1"/>
  <c r="V57" i="1"/>
  <c r="T57" i="1" s="1"/>
  <c r="V56" i="1"/>
  <c r="V55" i="1"/>
  <c r="T55" i="1" s="1"/>
  <c r="V54" i="1"/>
  <c r="T54" i="1" s="1"/>
  <c r="V40" i="1"/>
  <c r="V39" i="1"/>
  <c r="T39" i="1" s="1"/>
  <c r="Y38" i="1"/>
  <c r="T71" i="1"/>
  <c r="T61" i="1"/>
  <c r="T56" i="1"/>
  <c r="T40" i="1"/>
  <c r="X38" i="1"/>
  <c r="F34" i="4" l="1"/>
  <c r="F57" i="4" l="1"/>
  <c r="D57" i="4" s="1"/>
  <c r="S57" i="4"/>
  <c r="C57" i="4" l="1"/>
  <c r="B58" i="4"/>
  <c r="B59" i="4"/>
  <c r="B60" i="4"/>
  <c r="B61" i="4"/>
  <c r="B62" i="4"/>
  <c r="B63" i="4"/>
  <c r="B64" i="4"/>
  <c r="B65" i="4"/>
  <c r="B66" i="4"/>
  <c r="B67" i="4"/>
  <c r="B48" i="4"/>
  <c r="B37" i="4"/>
  <c r="B38" i="4"/>
  <c r="B39" i="4"/>
  <c r="B40" i="4"/>
  <c r="B41" i="4"/>
  <c r="B42" i="4"/>
  <c r="B43" i="4"/>
  <c r="B44" i="4"/>
  <c r="B45" i="4"/>
  <c r="B46" i="4"/>
  <c r="F58" i="4" l="1"/>
  <c r="F59" i="4"/>
  <c r="F60" i="4"/>
  <c r="F61" i="4"/>
  <c r="F62" i="4"/>
  <c r="F63" i="4"/>
  <c r="F64" i="4"/>
  <c r="F65" i="4"/>
  <c r="F66" i="4"/>
  <c r="F67" i="4"/>
  <c r="F48" i="4"/>
  <c r="F47" i="4" s="1"/>
  <c r="T73" i="1" l="1"/>
  <c r="D16" i="4" l="1"/>
  <c r="C16" i="4" s="1"/>
  <c r="D17" i="4"/>
  <c r="C17" i="4" s="1"/>
  <c r="D18" i="4"/>
  <c r="C18" i="4" s="1"/>
  <c r="D19" i="4"/>
  <c r="C19" i="4" s="1"/>
  <c r="D20" i="4"/>
  <c r="C20" i="4" s="1"/>
  <c r="R32" i="4" l="1"/>
  <c r="Q32" i="4"/>
  <c r="P32" i="4"/>
  <c r="O32" i="4"/>
  <c r="N32" i="4"/>
  <c r="G33" i="4"/>
  <c r="G32" i="4" s="1"/>
  <c r="H33" i="4"/>
  <c r="H32" i="4" s="1"/>
  <c r="I33" i="4"/>
  <c r="I32" i="4" s="1"/>
  <c r="J33" i="4"/>
  <c r="J32" i="4" s="1"/>
  <c r="K33" i="4"/>
  <c r="K32" i="4" s="1"/>
  <c r="Z99" i="1" l="1"/>
  <c r="S35" i="4" l="1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58" i="4"/>
  <c r="S59" i="4"/>
  <c r="S60" i="4"/>
  <c r="S61" i="4"/>
  <c r="S62" i="4"/>
  <c r="S63" i="4"/>
  <c r="S64" i="4"/>
  <c r="S65" i="4"/>
  <c r="S66" i="4"/>
  <c r="S67" i="4"/>
  <c r="S34" i="4"/>
  <c r="S86" i="4"/>
  <c r="S87" i="4"/>
  <c r="S88" i="4"/>
  <c r="S89" i="4"/>
  <c r="S90" i="4"/>
  <c r="S91" i="4"/>
  <c r="S92" i="4"/>
  <c r="S93" i="4"/>
  <c r="S94" i="4"/>
  <c r="S95" i="4"/>
  <c r="S96" i="4"/>
  <c r="S97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85" i="4"/>
  <c r="D58" i="4" l="1"/>
  <c r="D59" i="4"/>
  <c r="D60" i="4"/>
  <c r="D61" i="4"/>
  <c r="D62" i="4"/>
  <c r="D63" i="4"/>
  <c r="D64" i="4"/>
  <c r="D65" i="4"/>
  <c r="D66" i="4"/>
  <c r="D67" i="4"/>
  <c r="D48" i="4"/>
  <c r="C67" i="4" l="1"/>
  <c r="C65" i="4"/>
  <c r="C63" i="4"/>
  <c r="C61" i="4"/>
  <c r="C59" i="4"/>
  <c r="D47" i="4"/>
  <c r="C48" i="4"/>
  <c r="C66" i="4"/>
  <c r="C64" i="4"/>
  <c r="C62" i="4"/>
  <c r="C60" i="4"/>
  <c r="C58" i="4"/>
  <c r="F33" i="4"/>
  <c r="F32" i="4" s="1"/>
  <c r="E34" i="4"/>
  <c r="C88" i="4" l="1"/>
  <c r="C90" i="4"/>
  <c r="G90" i="4" s="1"/>
  <c r="C92" i="4"/>
  <c r="C94" i="4"/>
  <c r="G94" i="4" s="1"/>
  <c r="C96" i="4"/>
  <c r="G96" i="4" s="1"/>
  <c r="C108" i="4"/>
  <c r="C110" i="4"/>
  <c r="C112" i="4"/>
  <c r="C114" i="4"/>
  <c r="G114" i="4" s="1"/>
  <c r="C116" i="4"/>
  <c r="G116" i="4" s="1"/>
  <c r="C118" i="4"/>
  <c r="G118" i="4" s="1"/>
  <c r="C87" i="4"/>
  <c r="G87" i="4" s="1"/>
  <c r="C34" i="4"/>
  <c r="C89" i="4"/>
  <c r="G89" i="4" s="1"/>
  <c r="C91" i="4"/>
  <c r="G91" i="4" s="1"/>
  <c r="C93" i="4"/>
  <c r="G93" i="4" s="1"/>
  <c r="C95" i="4"/>
  <c r="G95" i="4" s="1"/>
  <c r="C97" i="4"/>
  <c r="G97" i="4" s="1"/>
  <c r="C109" i="4"/>
  <c r="C111" i="4"/>
  <c r="C113" i="4"/>
  <c r="C115" i="4"/>
  <c r="G115" i="4" s="1"/>
  <c r="C117" i="4"/>
  <c r="G117" i="4" s="1"/>
  <c r="C107" i="4"/>
  <c r="C47" i="4"/>
  <c r="D34" i="4"/>
  <c r="E33" i="4"/>
  <c r="E32" i="4" s="1"/>
  <c r="G88" i="4" l="1"/>
  <c r="H88" i="4" s="1"/>
  <c r="I88" i="4" s="1"/>
  <c r="J88" i="4" s="1"/>
  <c r="K88" i="4" s="1"/>
  <c r="N88" i="4" s="1"/>
  <c r="O88" i="4" s="1"/>
  <c r="P88" i="4" s="1"/>
  <c r="Q88" i="4" s="1"/>
  <c r="R88" i="4" s="1"/>
  <c r="G107" i="4"/>
  <c r="H117" i="4"/>
  <c r="I117" i="4" s="1"/>
  <c r="J117" i="4" s="1"/>
  <c r="K117" i="4" s="1"/>
  <c r="N117" i="4" s="1"/>
  <c r="H115" i="4"/>
  <c r="I115" i="4" s="1"/>
  <c r="J115" i="4" s="1"/>
  <c r="K115" i="4" s="1"/>
  <c r="N115" i="4" s="1"/>
  <c r="G113" i="4"/>
  <c r="G111" i="4"/>
  <c r="G109" i="4"/>
  <c r="H97" i="4"/>
  <c r="I97" i="4" s="1"/>
  <c r="J97" i="4" s="1"/>
  <c r="K97" i="4" s="1"/>
  <c r="N97" i="4" s="1"/>
  <c r="O97" i="4" s="1"/>
  <c r="P97" i="4" s="1"/>
  <c r="Q97" i="4" s="1"/>
  <c r="R97" i="4" s="1"/>
  <c r="H95" i="4"/>
  <c r="I95" i="4" s="1"/>
  <c r="J95" i="4" s="1"/>
  <c r="K95" i="4" s="1"/>
  <c r="N95" i="4" s="1"/>
  <c r="O95" i="4" s="1"/>
  <c r="P95" i="4" s="1"/>
  <c r="Q95" i="4" s="1"/>
  <c r="R95" i="4" s="1"/>
  <c r="H118" i="4"/>
  <c r="I118" i="4" s="1"/>
  <c r="J118" i="4" s="1"/>
  <c r="K118" i="4" s="1"/>
  <c r="N118" i="4" s="1"/>
  <c r="H116" i="4"/>
  <c r="I116" i="4" s="1"/>
  <c r="J116" i="4" s="1"/>
  <c r="K116" i="4" s="1"/>
  <c r="N116" i="4" s="1"/>
  <c r="H114" i="4"/>
  <c r="I114" i="4" s="1"/>
  <c r="J114" i="4" s="1"/>
  <c r="K114" i="4" s="1"/>
  <c r="N114" i="4" s="1"/>
  <c r="G112" i="4"/>
  <c r="G110" i="4"/>
  <c r="G108" i="4"/>
  <c r="H96" i="4"/>
  <c r="I96" i="4" s="1"/>
  <c r="J96" i="4" s="1"/>
  <c r="K96" i="4" s="1"/>
  <c r="N96" i="4" s="1"/>
  <c r="O96" i="4" s="1"/>
  <c r="P96" i="4" s="1"/>
  <c r="Q96" i="4" s="1"/>
  <c r="R96" i="4" s="1"/>
  <c r="AA99" i="1"/>
  <c r="AD99" i="1"/>
  <c r="AE99" i="1"/>
  <c r="AF99" i="1"/>
  <c r="AG99" i="1"/>
  <c r="AH99" i="1"/>
  <c r="AI99" i="1"/>
  <c r="AJ99" i="1"/>
  <c r="AK99" i="1"/>
  <c r="AM99" i="1"/>
  <c r="AN99" i="1"/>
  <c r="AL75" i="1"/>
  <c r="AL80" i="1"/>
  <c r="AL81" i="1"/>
  <c r="AL91" i="1"/>
  <c r="AL92" i="1"/>
  <c r="AL93" i="1"/>
  <c r="AL94" i="1"/>
  <c r="AL95" i="1"/>
  <c r="AL96" i="1"/>
  <c r="AL97" i="1"/>
  <c r="AL98" i="1"/>
  <c r="Y74" i="1"/>
  <c r="Y73" i="1" s="1"/>
  <c r="D96" i="4" l="1"/>
  <c r="H89" i="4"/>
  <c r="I89" i="4" s="1"/>
  <c r="J89" i="4" s="1"/>
  <c r="K89" i="4" s="1"/>
  <c r="N89" i="4" s="1"/>
  <c r="O89" i="4" s="1"/>
  <c r="P89" i="4" s="1"/>
  <c r="Q89" i="4" s="1"/>
  <c r="R89" i="4" s="1"/>
  <c r="H91" i="4"/>
  <c r="I91" i="4" s="1"/>
  <c r="J91" i="4" s="1"/>
  <c r="K91" i="4" s="1"/>
  <c r="N91" i="4" s="1"/>
  <c r="O91" i="4" s="1"/>
  <c r="P91" i="4" s="1"/>
  <c r="Q91" i="4" s="1"/>
  <c r="R91" i="4" s="1"/>
  <c r="H93" i="4"/>
  <c r="I93" i="4" s="1"/>
  <c r="J93" i="4" s="1"/>
  <c r="K93" i="4" s="1"/>
  <c r="N93" i="4" s="1"/>
  <c r="O93" i="4" s="1"/>
  <c r="P93" i="4" s="1"/>
  <c r="Q93" i="4" s="1"/>
  <c r="R93" i="4" s="1"/>
  <c r="H109" i="4"/>
  <c r="I109" i="4" s="1"/>
  <c r="J109" i="4" s="1"/>
  <c r="K109" i="4" s="1"/>
  <c r="N109" i="4" s="1"/>
  <c r="H111" i="4"/>
  <c r="I111" i="4" s="1"/>
  <c r="J111" i="4" s="1"/>
  <c r="K111" i="4" s="1"/>
  <c r="N111" i="4" s="1"/>
  <c r="H113" i="4"/>
  <c r="I113" i="4" s="1"/>
  <c r="J113" i="4" s="1"/>
  <c r="K113" i="4" s="1"/>
  <c r="N113" i="4" s="1"/>
  <c r="O115" i="4"/>
  <c r="Q115" i="4"/>
  <c r="R115" i="4" s="1"/>
  <c r="P115" i="4"/>
  <c r="O117" i="4"/>
  <c r="P117" i="4"/>
  <c r="Q117" i="4"/>
  <c r="R117" i="4" s="1"/>
  <c r="H90" i="4"/>
  <c r="I90" i="4" s="1"/>
  <c r="J90" i="4" s="1"/>
  <c r="K90" i="4" s="1"/>
  <c r="N90" i="4" s="1"/>
  <c r="O90" i="4" s="1"/>
  <c r="P90" i="4" s="1"/>
  <c r="Q90" i="4" s="1"/>
  <c r="R90" i="4" s="1"/>
  <c r="H94" i="4"/>
  <c r="I94" i="4" s="1"/>
  <c r="J94" i="4" s="1"/>
  <c r="K94" i="4" s="1"/>
  <c r="N94" i="4" s="1"/>
  <c r="O94" i="4" s="1"/>
  <c r="P94" i="4" s="1"/>
  <c r="Q94" i="4" s="1"/>
  <c r="R94" i="4" s="1"/>
  <c r="H108" i="4"/>
  <c r="I108" i="4" s="1"/>
  <c r="J108" i="4" s="1"/>
  <c r="K108" i="4" s="1"/>
  <c r="N108" i="4" s="1"/>
  <c r="H110" i="4"/>
  <c r="I110" i="4" s="1"/>
  <c r="J110" i="4" s="1"/>
  <c r="K110" i="4" s="1"/>
  <c r="N110" i="4" s="1"/>
  <c r="H112" i="4"/>
  <c r="I112" i="4" s="1"/>
  <c r="J112" i="4" s="1"/>
  <c r="K112" i="4" s="1"/>
  <c r="N112" i="4" s="1"/>
  <c r="P114" i="4"/>
  <c r="O114" i="4"/>
  <c r="Q114" i="4"/>
  <c r="R114" i="4" s="1"/>
  <c r="P116" i="4"/>
  <c r="O116" i="4"/>
  <c r="Q116" i="4"/>
  <c r="R116" i="4" s="1"/>
  <c r="P118" i="4"/>
  <c r="Q118" i="4"/>
  <c r="R118" i="4" s="1"/>
  <c r="O118" i="4"/>
  <c r="H87" i="4"/>
  <c r="I87" i="4" s="1"/>
  <c r="J87" i="4" s="1"/>
  <c r="K87" i="4" s="1"/>
  <c r="N87" i="4" s="1"/>
  <c r="O87" i="4" s="1"/>
  <c r="P87" i="4" s="1"/>
  <c r="Q87" i="4" s="1"/>
  <c r="R87" i="4" s="1"/>
  <c r="D95" i="4"/>
  <c r="D97" i="4"/>
  <c r="V73" i="1"/>
  <c r="Y99" i="1"/>
  <c r="X99" i="1"/>
  <c r="AL74" i="1"/>
  <c r="AL73" i="1" s="1"/>
  <c r="AL99" i="1" s="1"/>
  <c r="D117" i="4" l="1"/>
  <c r="D115" i="4"/>
  <c r="D118" i="4"/>
  <c r="D116" i="4"/>
  <c r="D93" i="4"/>
  <c r="D91" i="4"/>
  <c r="D89" i="4"/>
  <c r="D87" i="4"/>
  <c r="P112" i="4"/>
  <c r="O112" i="4"/>
  <c r="Q112" i="4"/>
  <c r="R112" i="4" s="1"/>
  <c r="P110" i="4"/>
  <c r="Q110" i="4"/>
  <c r="R110" i="4" s="1"/>
  <c r="O110" i="4"/>
  <c r="P108" i="4"/>
  <c r="O108" i="4"/>
  <c r="Q108" i="4"/>
  <c r="R108" i="4" s="1"/>
  <c r="D114" i="4"/>
  <c r="D94" i="4"/>
  <c r="D90" i="4"/>
  <c r="P113" i="4"/>
  <c r="O113" i="4"/>
  <c r="Q113" i="4"/>
  <c r="R113" i="4" s="1"/>
  <c r="O111" i="4"/>
  <c r="P111" i="4"/>
  <c r="Q111" i="4"/>
  <c r="R111" i="4" s="1"/>
  <c r="P109" i="4"/>
  <c r="Q109" i="4"/>
  <c r="R109" i="4" s="1"/>
  <c r="O109" i="4"/>
  <c r="D123" i="4"/>
  <c r="D122" i="4"/>
  <c r="D121" i="4"/>
  <c r="D120" i="4"/>
  <c r="D119" i="4"/>
  <c r="D33" i="4"/>
  <c r="D23" i="4"/>
  <c r="D22" i="4"/>
  <c r="D21" i="4"/>
  <c r="Y114" i="1"/>
  <c r="X114" i="1"/>
  <c r="W99" i="1"/>
  <c r="D108" i="4" l="1"/>
  <c r="D112" i="4"/>
  <c r="D15" i="4"/>
  <c r="D113" i="4"/>
  <c r="D110" i="4"/>
  <c r="D111" i="4"/>
  <c r="D109" i="4"/>
  <c r="D32" i="4"/>
  <c r="AL114" i="1"/>
  <c r="J99" i="1" l="1"/>
  <c r="J114" i="1" s="1"/>
  <c r="O99" i="1"/>
  <c r="O114" i="1" s="1"/>
  <c r="N15" i="4" l="1"/>
  <c r="O15" i="4"/>
  <c r="P15" i="4"/>
  <c r="Q15" i="4"/>
  <c r="R15" i="4"/>
  <c r="Q72" i="4" l="1"/>
  <c r="O72" i="4"/>
  <c r="K72" i="4"/>
  <c r="I72" i="4"/>
  <c r="P72" i="4"/>
  <c r="J72" i="4"/>
  <c r="F72" i="4"/>
  <c r="R72" i="4"/>
  <c r="N72" i="4"/>
  <c r="H72" i="4"/>
  <c r="C119" i="4" l="1"/>
  <c r="C120" i="4"/>
  <c r="C121" i="4"/>
  <c r="C122" i="4"/>
  <c r="C123" i="4"/>
  <c r="C32" i="4" l="1"/>
  <c r="C23" i="4"/>
  <c r="D72" i="4"/>
  <c r="C33" i="4"/>
  <c r="C22" i="4"/>
  <c r="C21" i="4"/>
  <c r="C15" i="4" l="1"/>
  <c r="C72" i="4" s="1"/>
  <c r="D88" i="4"/>
  <c r="G85" i="4" l="1"/>
  <c r="H86" i="4"/>
  <c r="I86" i="4" l="1"/>
  <c r="H85" i="4"/>
  <c r="I85" i="4" l="1"/>
  <c r="J86" i="4"/>
  <c r="J85" i="4" l="1"/>
  <c r="K86" i="4"/>
  <c r="N86" i="4" l="1"/>
  <c r="O86" i="4" s="1"/>
  <c r="P86" i="4" s="1"/>
  <c r="Q86" i="4" s="1"/>
  <c r="R86" i="4" s="1"/>
  <c r="K85" i="4"/>
  <c r="D86" i="4" l="1"/>
  <c r="N85" i="4"/>
  <c r="O85" i="4" l="1"/>
  <c r="P85" i="4" l="1"/>
  <c r="Q85" i="4" l="1"/>
  <c r="R85" i="4" s="1"/>
  <c r="D85" i="4" l="1"/>
  <c r="C85" i="4" l="1"/>
  <c r="H107" i="4" l="1"/>
  <c r="G106" i="4"/>
  <c r="G84" i="4" s="1"/>
  <c r="H106" i="4" l="1"/>
  <c r="H84" i="4" s="1"/>
  <c r="H83" i="4" s="1"/>
  <c r="H82" i="4" s="1"/>
  <c r="H124" i="4" s="1"/>
  <c r="G83" i="4"/>
  <c r="I107" i="4"/>
  <c r="G82" i="4" l="1"/>
  <c r="G124" i="4" s="1"/>
  <c r="I106" i="4"/>
  <c r="J107" i="4"/>
  <c r="K107" i="4" l="1"/>
  <c r="J106" i="4"/>
  <c r="J84" i="4" s="1"/>
  <c r="J83" i="4" s="1"/>
  <c r="J82" i="4" s="1"/>
  <c r="J124" i="4" s="1"/>
  <c r="I84" i="4"/>
  <c r="I83" i="4" l="1"/>
  <c r="K106" i="4"/>
  <c r="N107" i="4"/>
  <c r="O107" i="4" l="1"/>
  <c r="O106" i="4" s="1"/>
  <c r="O84" i="4" s="1"/>
  <c r="O83" i="4" s="1"/>
  <c r="O82" i="4" s="1"/>
  <c r="O124" i="4" s="1"/>
  <c r="P107" i="4"/>
  <c r="P106" i="4" s="1"/>
  <c r="P84" i="4" s="1"/>
  <c r="P83" i="4" s="1"/>
  <c r="P82" i="4" s="1"/>
  <c r="P124" i="4" s="1"/>
  <c r="Q107" i="4"/>
  <c r="N106" i="4"/>
  <c r="N84" i="4" s="1"/>
  <c r="N83" i="4" s="1"/>
  <c r="N82" i="4" s="1"/>
  <c r="N124" i="4" s="1"/>
  <c r="K84" i="4"/>
  <c r="I82" i="4"/>
  <c r="I124" i="4" s="1"/>
  <c r="Q106" i="4" l="1"/>
  <c r="Q84" i="4" s="1"/>
  <c r="Q83" i="4" s="1"/>
  <c r="Q82" i="4" s="1"/>
  <c r="Q124" i="4" s="1"/>
  <c r="R107" i="4"/>
  <c r="R106" i="4" s="1"/>
  <c r="R84" i="4" s="1"/>
  <c r="R83" i="4" s="1"/>
  <c r="R82" i="4" s="1"/>
  <c r="R124" i="4" s="1"/>
  <c r="K83" i="4"/>
  <c r="D84" i="4" l="1"/>
  <c r="D107" i="4"/>
  <c r="D106" i="4"/>
  <c r="K82" i="4"/>
  <c r="K124" i="4" s="1"/>
  <c r="D124" i="4" s="1"/>
  <c r="D83" i="4"/>
  <c r="C106" i="4" l="1"/>
  <c r="D82" i="4"/>
  <c r="C84" i="4" l="1"/>
  <c r="C83" i="4" l="1"/>
  <c r="C82" i="4" l="1"/>
  <c r="C124" i="4" l="1"/>
  <c r="V38" i="1"/>
  <c r="T72" i="1"/>
  <c r="T38" i="1" s="1"/>
  <c r="D92" i="4"/>
</calcChain>
</file>

<file path=xl/sharedStrings.xml><?xml version="1.0" encoding="utf-8"?>
<sst xmlns="http://schemas.openxmlformats.org/spreadsheetml/2006/main" count="1796" uniqueCount="365">
  <si>
    <t>N п/п</t>
  </si>
  <si>
    <t>Наименование мероприятий</t>
  </si>
  <si>
    <t>Кадастровый номер объекта (участка объекта)</t>
  </si>
  <si>
    <t>Вид объекта</t>
  </si>
  <si>
    <t>Описание и место расположения объекта</t>
  </si>
  <si>
    <t>Основные технические характеристики</t>
  </si>
  <si>
    <t>Год начала реализации</t>
  </si>
  <si>
    <t>Год окончания реализации</t>
  </si>
  <si>
    <t>Расходы на реализацию мероприятий в прогнозных ценах, тыс. руб. без НДС</t>
  </si>
  <si>
    <t>Расшифровка источников финансирования инвестиционной программы, тыс. руб. без НДС</t>
  </si>
  <si>
    <t>Наименование и значение показателя</t>
  </si>
  <si>
    <t>Плановые расходы</t>
  </si>
  <si>
    <t>Финансирование, в т.ч. по годам</t>
  </si>
  <si>
    <t>Остаток финансирования</t>
  </si>
  <si>
    <t>Амортизация (стр. 1.1 ФП)</t>
  </si>
  <si>
    <t>Прибыль, направленная на инвестиции (стр. 1.2 ФП)</t>
  </si>
  <si>
    <t>Средства, полученные за счет платы за подключение (стр. 1.3 ФП)</t>
  </si>
  <si>
    <t>Прочие собственные средства (стр. 1.4 ФП)</t>
  </si>
  <si>
    <t>Экономия расходов (стр. 1.5 ФП)</t>
  </si>
  <si>
    <t>Расходы на оплату лизинговых платежей по договору финансовой аренды (лизинга) (стр. 1.6 ФП)</t>
  </si>
  <si>
    <t>Иные собственные средства (стр. 2 ФП)</t>
  </si>
  <si>
    <t>Привлеченные средства на возвратной основе (стр 23 ФП)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</si>
  <si>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 4 ФП)</t>
  </si>
  <si>
    <t>Прочие источники финансирования (стр. 5 ФП)</t>
  </si>
  <si>
    <t>до реализации мероприятия</t>
  </si>
  <si>
    <t>после реализации мероприятия</t>
  </si>
  <si>
    <t>Тепловая сеть</t>
  </si>
  <si>
    <t>Тепловая нагрузка, Гкал/ч</t>
  </si>
  <si>
    <t>Всего:</t>
  </si>
  <si>
    <t>в том числе:</t>
  </si>
  <si>
    <t>в результате реализации мероприятий инвестиционной программы</t>
  </si>
  <si>
    <t>связанную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</t>
  </si>
  <si>
    <t>Условный диаметр, мм</t>
  </si>
  <si>
    <t>Пропускная способность, т/ч</t>
  </si>
  <si>
    <t>Протяженность (в однотрубном исчислении), км</t>
  </si>
  <si>
    <t>Способ прокладки</t>
  </si>
  <si>
    <t>ПИР</t>
  </si>
  <si>
    <t>СМР</t>
  </si>
  <si>
    <t>Группа 1. Строительство, реконструкция или модернизация объектов в целях подключения потребителей:</t>
  </si>
  <si>
    <t>1.1. Строительство новых тепловых сетей в целях подключения потребителей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</si>
  <si>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</si>
  <si>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1.3. Увеличение пропускной способности существующих тепловых сетей в целях подключения потребителей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</si>
  <si>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</si>
  <si>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Всего по группе 1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</si>
  <si>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</si>
  <si>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Всего по группе 2</t>
  </si>
  <si>
    <t>Группа 3. Реконструкция или модернизация существующих объектов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</si>
  <si>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3.1. Реконструкция или модернизация существующих тепловых сетей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</si>
  <si>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</si>
  <si>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</si>
  <si>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</si>
  <si>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</si>
  <si>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</si>
  <si>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</si>
  <si>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</si>
  <si>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Всего по группе 5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</si>
  <si>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инфраструктуры.</t>
  </si>
  <si>
    <t>Всего по группе 6</t>
  </si>
  <si>
    <t>ИТОГО по программе</t>
  </si>
  <si>
    <t>6.1</t>
  </si>
  <si>
    <t>7.1</t>
  </si>
  <si>
    <t>6.2</t>
  </si>
  <si>
    <t>6.3</t>
  </si>
  <si>
    <t>6.4</t>
  </si>
  <si>
    <t>6.5</t>
  </si>
  <si>
    <t>7.2</t>
  </si>
  <si>
    <t>7.3</t>
  </si>
  <si>
    <t>7.4</t>
  </si>
  <si>
    <t>7.5</t>
  </si>
  <si>
    <t>10.1</t>
  </si>
  <si>
    <t>10.2</t>
  </si>
  <si>
    <t>10.3</t>
  </si>
  <si>
    <t>10.4</t>
  </si>
  <si>
    <t>10.5</t>
  </si>
  <si>
    <t>10.6</t>
  </si>
  <si>
    <t>10.7</t>
  </si>
  <si>
    <t>10.8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</si>
  <si>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</si>
  <si>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</si>
  <si>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</si>
  <si>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</si>
  <si>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</si>
  <si>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</si>
  <si>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</si>
  <si>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</si>
  <si>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</si>
  <si>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</si>
  <si>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</si>
  <si>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(наименование регулируемой организации)</t>
  </si>
  <si>
    <t>Шуйского МУП ОК и ТС</t>
  </si>
  <si>
    <t>Наименование показателя</t>
  </si>
  <si>
    <t>Ед. изм.</t>
  </si>
  <si>
    <t>Фактические значения</t>
  </si>
  <si>
    <t>Текущее значение</t>
  </si>
  <si>
    <t>Плановые значения</t>
  </si>
  <si>
    <t>в т.ч. по годам реализации</t>
  </si>
  <si>
    <t>Удельный расход электрической энергии на транспортировку теплоносителя</t>
  </si>
  <si>
    <t>кВт·ч/м3</t>
  </si>
  <si>
    <t>Удельный расход условного топлива на выработку единицы тепловой энергии и (или) теплоносителя</t>
  </si>
  <si>
    <t>т.у.т./Гкал</t>
  </si>
  <si>
    <t>т.у.т./м3</t>
  </si>
  <si>
    <t>Объем присоединяемой тепловой нагрузки новых потребителей</t>
  </si>
  <si>
    <t>Гкал/ч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</si>
  <si>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</t>
  </si>
  <si>
    <t>%</t>
  </si>
  <si>
    <t>Потери тепловой энергии при передаче тепловой энергии по тепловым сетям</t>
  </si>
  <si>
    <t>Гкал в год</t>
  </si>
  <si>
    <t>% от полезного отпуска тепловой энергии</t>
  </si>
  <si>
    <t>Потери теплоносителя при передаче тепловой энергии по тепловым сетям</t>
  </si>
  <si>
    <t>тонн в год для воды</t>
  </si>
  <si>
    <t>куб. м для пара</t>
  </si>
  <si>
    <t>Показатели, характеризующие снижение негативного воздействия на окружающую среду в соответствии с подпунктом "ж" пункта 10 Правил согласования и утверждения инвестиционных программ организаций, осуществляющих регулируемые виды деятельности в сфере теплоснабжения, а также требований к составу и содержанию таких программ (за исключением таких программ, утверждаемых в соответствии с законодательством Российской Федерации об электроэнергетике), утвержденных постановлением Правительства Российской Федерации от 5 мая 2014 г. N 410</t>
  </si>
  <si>
    <t>реализации мероприятий инвестиционной программы</t>
  </si>
  <si>
    <t>ШУЙСКОГО МУП ОК и ТС</t>
  </si>
  <si>
    <t>7.1.</t>
  </si>
  <si>
    <t>7.2.</t>
  </si>
  <si>
    <t>централизованного теплоснабжения</t>
  </si>
  <si>
    <t>Наименование объекта</t>
  </si>
  <si>
    <t>Показатели надежности</t>
  </si>
  <si>
    <t>Показатели энергетической эффективности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</si>
  <si>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</si>
  <si>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</si>
  <si>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Отношение величины технологических потерь тепловой энергии, теплоносителя к материальной характеристике тепловой сети</t>
  </si>
  <si>
    <t>Плановое значение</t>
  </si>
  <si>
    <t>Всего</t>
  </si>
  <si>
    <t>Собственные средства</t>
  </si>
  <si>
    <t>амортизационные отчисления с выделением результатов переоценки основных средств и нематериальных активов</t>
  </si>
  <si>
    <t>расходы на капитальные вложения (инвестиции), финансируемые за счет нормативной прибыли, учитываемой в необходимой валовой выручке</t>
  </si>
  <si>
    <t>экономия расходов</t>
  </si>
  <si>
    <t>достигнутая в результате реализации мероприятий инвестиционной программы</t>
  </si>
  <si>
    <t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</t>
  </si>
  <si>
    <t>плата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</si>
  <si>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расходы на уплату лизинговых платежей по договору финансовой аренды (лизинга)</t>
  </si>
  <si>
    <t>2.</t>
  </si>
  <si>
    <t>Иные собственные средства, за исключением средств, указанных в разделе 1</t>
  </si>
  <si>
    <t>Средства, привлеченные на возвратной основе</t>
  </si>
  <si>
    <t>кредиты</t>
  </si>
  <si>
    <t>займы организаций</t>
  </si>
  <si>
    <t>прочие привлеченные средства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</si>
  <si>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</t>
  </si>
  <si>
    <t>Прочие источники финансирования</t>
  </si>
  <si>
    <t>3.1</t>
  </si>
  <si>
    <t>3.2</t>
  </si>
  <si>
    <t>3.3</t>
  </si>
  <si>
    <t>1.1</t>
  </si>
  <si>
    <t>1.2</t>
  </si>
  <si>
    <t>1.3</t>
  </si>
  <si>
    <t>1.4</t>
  </si>
  <si>
    <t>1.5</t>
  </si>
  <si>
    <t>1.6</t>
  </si>
  <si>
    <t>1.7</t>
  </si>
  <si>
    <t>Наименование регулируемой организации, в отношении которой разрабатывается инвестиционная программа в сфере теплоснабжения</t>
  </si>
  <si>
    <t>Местонахождение регулируемой организации</t>
  </si>
  <si>
    <t>Сроки реализации инвестиционной программы</t>
  </si>
  <si>
    <t>Лицо, ответственное за разработку инвестиционной программы</t>
  </si>
  <si>
    <t>Контакты ответственных за разработку инвестиционной программы лиц</t>
  </si>
  <si>
    <t>Наименование исполнительного органа субъекта Российской Федерации или органа местного самоуправления, утвердившего инвестиционную программу</t>
  </si>
  <si>
    <t>Местонахождение исполнительного органа субъекта Российской Федерации или органа местного самоуправления, утвердившего инвестиционную программу</t>
  </si>
  <si>
    <t>Должностное лицо уполномоченного ответственного органа, утвердившее инвестиционную программу</t>
  </si>
  <si>
    <t>Контакты ответственных за утверждение инвестиционной программы лиц</t>
  </si>
  <si>
    <t>Наименование органа местного самоуправления, согласовавшего инвестиционную программу</t>
  </si>
  <si>
    <t>Местонахождение органа местного самоуправления, согласовавшего инвестиционную программу</t>
  </si>
  <si>
    <t>Должностное лицо уполномоченного ответственного органа, согласовавшее инвестиционную программу</t>
  </si>
  <si>
    <t>Контакты ответственных за согласование инвестиционной программы лиц</t>
  </si>
  <si>
    <t>155908, Ивановская область, Шуйский район, город Шуя, Кооперативная ул., 31.</t>
  </si>
  <si>
    <t>Директор «Шуйское МУП ОК и ТС» Шмелев Алексей Борисович</t>
  </si>
  <si>
    <t>Тел./факс: 8 (49351) 4-50-77</t>
  </si>
  <si>
    <t>Департамент энергетики и тарифов Ивановской области</t>
  </si>
  <si>
    <t>153022, г. Иваново ул. Велижская, 8</t>
  </si>
  <si>
    <t>Муниципальное образование «Городской округ Шуя Ивановской области»</t>
  </si>
  <si>
    <t>155900, Ивановская область, город Шуя, улица Советская, дом 48.</t>
  </si>
  <si>
    <t xml:space="preserve">Н.В. Корягина, Глава городского округа Шуя Ивановской области  </t>
  </si>
  <si>
    <t>Тел./факс: 8 (49351) 4-12-05</t>
  </si>
  <si>
    <t>Член Правительства Ивановской 
области – директор Департамента, 
Е.Н. Морева</t>
  </si>
  <si>
    <t>Тел./факс (4932) 93-85-93, 93-85-95</t>
  </si>
  <si>
    <t>Форма № 1-ИП ТС</t>
  </si>
  <si>
    <t>Паспорт инвестиционной программы в сфере теплоснабжения</t>
  </si>
  <si>
    <t>3.1.1</t>
  </si>
  <si>
    <t>3.2.1.</t>
  </si>
  <si>
    <t>3.2.2.</t>
  </si>
  <si>
    <t>в соответствии с законодательством РФ об охране окружающей среды</t>
  </si>
  <si>
    <t>Форма №5-ИП ТС</t>
  </si>
  <si>
    <t>Источники финансирования</t>
  </si>
  <si>
    <t>по годам реализации</t>
  </si>
  <si>
    <t>По мероприятиям, согласно Формы № 2-ИП ТС</t>
  </si>
  <si>
    <t>Возврат финансовых средств</t>
  </si>
  <si>
    <t>1.</t>
  </si>
  <si>
    <t>1.1.</t>
  </si>
  <si>
    <t>1.1.1</t>
  </si>
  <si>
    <t>амортизационные отчисления, в т.ч.</t>
  </si>
  <si>
    <t>1.1.1.1</t>
  </si>
  <si>
    <t>1.1.1.2</t>
  </si>
  <si>
    <t>1.2.</t>
  </si>
  <si>
    <t>прибыль, направленная на инвестиции</t>
  </si>
  <si>
    <t>1.3.</t>
  </si>
  <si>
    <t>средства, полученные за счет платы за подключение</t>
  </si>
  <si>
    <t>1.4.</t>
  </si>
  <si>
    <t>прочие собственные средства, в т.ч. средства от эмиссии ценных бумаг</t>
  </si>
  <si>
    <t>Бюджетное финансирование</t>
  </si>
  <si>
    <t>3.</t>
  </si>
  <si>
    <t>Средства концедента</t>
  </si>
  <si>
    <t>Модернизация котельной №9</t>
  </si>
  <si>
    <t>Модернизация котельной №32</t>
  </si>
  <si>
    <t>Финансирование мероприятий</t>
  </si>
  <si>
    <t>на 2025−2036 г.г.</t>
  </si>
  <si>
    <t>2027-2036</t>
  </si>
  <si>
    <t>в сфере теплоснабжения на 2025-2036 годы</t>
  </si>
  <si>
    <t>По виду деятельности</t>
  </si>
  <si>
    <t>Производство тепловой энергии</t>
  </si>
  <si>
    <t>37:28:030215:124</t>
  </si>
  <si>
    <t>37:28:030306:8</t>
  </si>
  <si>
    <t>Котельная</t>
  </si>
  <si>
    <t>г.Шуя, Вихрева ул., д.77 </t>
  </si>
  <si>
    <t>г.Шуя, Восточная 2-я ул., д.21</t>
  </si>
  <si>
    <t>2025 - 2036 гг.</t>
  </si>
  <si>
    <t>Шуйское муниципальное унитарное предприятие объединенных котельных и тепловых сетей</t>
  </si>
  <si>
    <t>Величина технологических потерь при передаче тепловой энергии, теплоносителя по тепловым сетям Гкал/год</t>
  </si>
  <si>
    <t>Величина технологических потерь при передаче тепловой энергии, теплоносителя по тепловым сетям м3/год</t>
  </si>
  <si>
    <t>Утвержденный период</t>
  </si>
  <si>
    <t>-</t>
  </si>
  <si>
    <t>Валовый выброс загрязняющих веществ в атмосферу</t>
  </si>
  <si>
    <t>Максимально разовый выброс загрязняющих веществ в атмосферу</t>
  </si>
  <si>
    <t>т/год</t>
  </si>
  <si>
    <t>г/с</t>
  </si>
  <si>
    <t>Профинансировано к 2024 году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</si>
  <si>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</si>
  <si>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</si>
  <si>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</si>
  <si>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</si>
  <si>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</si>
  <si>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</si>
  <si>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</si>
  <si>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</si>
  <si>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3.2.1.9</t>
  </si>
  <si>
    <t>Монтаж водогрейных котлов включая затраты на их приобретение</t>
  </si>
  <si>
    <t>Монтаж насосного оборудованиявключая затраты на их приобретение</t>
  </si>
  <si>
    <t>Монтаж теплообменного оборудования включая затраты на их приобретение</t>
  </si>
  <si>
    <t>Монтаж дымовых и вентиляционных каналов включая затраты на их приобретение</t>
  </si>
  <si>
    <t>Газоснабжение внутренее</t>
  </si>
  <si>
    <t>Автоматизация тепломеханических решений</t>
  </si>
  <si>
    <t>3.2.1.10</t>
  </si>
  <si>
    <t>3.2.1.11</t>
  </si>
  <si>
    <t>3.2.1.12</t>
  </si>
  <si>
    <t>Автоматизация газоснабжения внутреннего</t>
  </si>
  <si>
    <t>Система электроснабжения</t>
  </si>
  <si>
    <t>Система диспетчеризации</t>
  </si>
  <si>
    <t>Пуско-наладочные работы</t>
  </si>
  <si>
    <t>Монтаж прочего оборудования в соответствиис тепломмеханическими решениямивключая затраты на их приобретение</t>
  </si>
  <si>
    <t>Прочие работы и затраты (строительный надзор;временные здания и сооружения и др.)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</si>
  <si>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</si>
  <si>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</si>
  <si>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</si>
  <si>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</si>
  <si>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</si>
  <si>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</si>
  <si>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</si>
  <si>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</si>
  <si>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</si>
  <si>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</si>
  <si>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</si>
  <si>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3.2.2.12</t>
  </si>
  <si>
    <t>1.1.1.1.1</t>
  </si>
  <si>
    <t>1.1.1.1.2</t>
  </si>
  <si>
    <t>1.1.1.1.3</t>
  </si>
  <si>
    <t>1.1.1.1.4</t>
  </si>
  <si>
    <t>1.1.1.1.5</t>
  </si>
  <si>
    <t>1.1.1.1.6</t>
  </si>
  <si>
    <t>1.1.1.1.7</t>
  </si>
  <si>
    <t>1.1.1.1.8</t>
  </si>
  <si>
    <t>1.1.1.1.9</t>
  </si>
  <si>
    <t>1.1.1.1.10</t>
  </si>
  <si>
    <t>1.1.1.1.11</t>
  </si>
  <si>
    <t>1.1.1.1.12</t>
  </si>
  <si>
    <t>1.1.1.2.1</t>
  </si>
  <si>
    <t>1.1.1.2.2</t>
  </si>
  <si>
    <t>1.1.1.2.3</t>
  </si>
  <si>
    <t>1.1.1.2.4</t>
  </si>
  <si>
    <t>1.1.1.2.5</t>
  </si>
  <si>
    <t>1.1.1.2.6</t>
  </si>
  <si>
    <t>1.1.1.2.7</t>
  </si>
  <si>
    <t>1.1.1.2.8</t>
  </si>
  <si>
    <t>1.1.1.2.9</t>
  </si>
  <si>
    <t>1.1.1.2.10</t>
  </si>
  <si>
    <t>1.1.1.2.11</t>
  </si>
  <si>
    <t>1.1.1.2.12</t>
  </si>
  <si>
    <t>Расходы на реализацию инвестиционной программы (тыс. руб. без учета НДС) (с использованием прогнозных индексов цен)</t>
  </si>
  <si>
    <t>инвестиционной программы</t>
  </si>
  <si>
    <t>3.1.1.</t>
  </si>
  <si>
    <t>3.1.2.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</si>
  <si>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</si>
  <si>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</si>
  <si>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</si>
  <si>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</si>
  <si>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</si>
  <si>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</si>
  <si>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</si>
  <si>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</si>
  <si>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3.1.1.9</t>
  </si>
  <si>
    <t>3.1.1.10</t>
  </si>
  <si>
    <t>3.1.1.11</t>
  </si>
  <si>
    <t>3.1.1.12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</si>
  <si>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</si>
  <si>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</si>
  <si>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</si>
  <si>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</si>
  <si>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</si>
  <si>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</si>
  <si>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</si>
  <si>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</si>
  <si>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</si>
  <si>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</si>
  <si>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</si>
  <si>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3.1.2.12</t>
  </si>
  <si>
    <t xml:space="preserve">Монтаж двух водогрейных котлов Лемакс CLEVER L100 включая затраты на их приобретение </t>
  </si>
  <si>
    <t>Монтаж  двух пластинчатых теплообменников Ридан НН№4 Q=0,146 Гкал/ч, включая затраты на их приобретение</t>
  </si>
  <si>
    <t>Монтаж двухводогрейных котлов Лемакс CLEVER L200 включая затраты на их приобретение</t>
  </si>
  <si>
    <t xml:space="preserve"> Монтаж  двух циркуляционных котловых насосов внутреннего контура CMS(L)32-12F1S
Монтаж  насоса греющей воды внутреннего контура CMS(L)40-16F3M Монтаж  насоса циркуляции ГВС CMS(L)32-8F1M. 
Монтаж  повысительного насоса циркуляции ГВС CDM3-4FSWPC.
Включая затраты на их приобретение</t>
  </si>
  <si>
    <t>Монтаж  двух пластинчатых теплообменников  Ридан НН№4 Q=0,344 Гкал/ч включая затраты на их приобретение</t>
  </si>
  <si>
    <t>Удельный расход топлива на производство единицы тепловой энергии, отпускаемой с коллекторов источников тепловой энергии (для организаций, эксплуатирующих объекты теплоснабжения на основании концессионного соглашения дополнительно указываются по каждому объекту теплоснабжения), кг у.т./Гкал</t>
  </si>
  <si>
    <r>
      <t xml:space="preserve">в сфере теплоснабжения на </t>
    </r>
    <r>
      <rPr>
        <u/>
        <sz val="14"/>
        <color theme="1"/>
        <rFont val="Times New Roman"/>
        <family val="1"/>
        <charset val="204"/>
      </rPr>
      <t xml:space="preserve">2025-2036 </t>
    </r>
    <r>
      <rPr>
        <sz val="14"/>
        <color theme="1"/>
        <rFont val="Times New Roman"/>
        <family val="1"/>
        <charset val="204"/>
      </rPr>
      <t>годы</t>
    </r>
  </si>
  <si>
    <t>Форма № 2-ИП ТС</t>
  </si>
  <si>
    <t>Установка и обвязка одного повысительного насоса циркуляции ГВС CDL3-5T
Включая затраты на их приобретение</t>
  </si>
  <si>
    <t xml:space="preserve">Установка и обвязка двух циркуляционных котловых насосов внутреннего контура  UPS32-8-20F </t>
  </si>
  <si>
    <t xml:space="preserve">Установка и обвязка одного насоса греющей воды внутреннего контура CMS(L)32-8 </t>
  </si>
  <si>
    <t xml:space="preserve">Установка и обвязка одного насоса циркуляции ГВС CMS(L)32-8 </t>
  </si>
  <si>
    <t>3.2.1.2.1</t>
  </si>
  <si>
    <t>3.2.1.2.2</t>
  </si>
  <si>
    <t>3.2.1.2.3</t>
  </si>
  <si>
    <t>3.2.1.2.4</t>
  </si>
  <si>
    <t>Установка и обвязка одного насоса греющей воды внутреннего контура CMS(L)32-8</t>
  </si>
  <si>
    <t>Установка и обвязка одного насоса циркуляции ГВС CMS(L)32-8</t>
  </si>
  <si>
    <t>Установка и обвязка одного повысительного насоса циркуляции ГВС CDL3-5T</t>
  </si>
  <si>
    <t>Монтаж насосного оборудованиявключая затраты на их приобретение, в том числе:</t>
  </si>
  <si>
    <t>3.2.2.2.1</t>
  </si>
  <si>
    <t>3.2.2.2.2</t>
  </si>
  <si>
    <t>3.2.2.2.3</t>
  </si>
  <si>
    <t>3.2.2.2.4</t>
  </si>
  <si>
    <t>Установка и обвязка двух циркуляционных котловых насосов внутреннего контура CMS(L)32-6T1M</t>
  </si>
  <si>
    <t>Установка и обвязка насоса греющей воды внутреннего контура UPS40-16-25TF</t>
  </si>
  <si>
    <t xml:space="preserve">Установка и обвязка насоса циркуляции ГВС CMS(L)32-8. </t>
  </si>
  <si>
    <t>Установка и обвязка повысительного насоса циркуляции ГВС CDL5-7T</t>
  </si>
  <si>
    <t>Котельная №9, г.Шуя, Восточная 2-я ул., д.21</t>
  </si>
  <si>
    <t>Котельная 32, г.Шуя, Восточная 2-я ул., д.21</t>
  </si>
  <si>
    <t xml:space="preserve"> п/п</t>
  </si>
  <si>
    <t>Форма № 3-ИП ТС</t>
  </si>
  <si>
    <t>Форма № 4-ИП ТС</t>
  </si>
  <si>
    <t>Показатели надежности и энергетической эффективности объектов</t>
  </si>
  <si>
    <t>Котельная №32, г.Шуя, Восточная 2-я ул., д.21</t>
  </si>
  <si>
    <t>1. Установка и обвязка двух циркуляционных котловых насосов внутреннего контура CMS(L)32-6T1M
2. Установка и обвязка насоса греющей воды внутреннего контура UPS40-16-25TF
3. Установка и обвязка насоса циркуляции ГВС CMS(L)32-8. 
4. Установка и обвязка повысительного насоса циркуляции ГВС CDL5-7T</t>
  </si>
  <si>
    <t>1. Установка и обвязка двух циркуляционных котловых насосов внутреннего контура  UPS32-8-20F 
2. Установка и обвязка одного насоса греющей воды внутреннего контура CMS(L)32-8 
3. Установка и обвязка одного насоса циркуляции ГВС CMS(L)32-8 
4. Установка и обвязка одного повысительного насоса циркуляции ГВС CDL3-5T</t>
  </si>
  <si>
    <t xml:space="preserve">собственные средства </t>
  </si>
  <si>
    <t xml:space="preserve">собственные средства  </t>
  </si>
  <si>
    <t>Монтаж двух водогрейных котлов Лемакс CLEVER L100 включая затраты на их приобретение, в том числе:</t>
  </si>
  <si>
    <t>Монтаж двух циркуляционных котловых насосов внутреннего контура  CMS(L)32-8F1M 
Монтаж одного насоса греющей воды внутреннего контура CMS(L)40-16F3M 
Монтаж  одного насоса циркуляции ГВС CMS(L)32-8F1M 
Монтаж повысительного насоса циркуляции ГВС CDM5-6FSWPC</t>
  </si>
  <si>
    <t>Финансовый план инвестиционной программы в сфере теплоснабжения</t>
  </si>
  <si>
    <t>Плановые значения показателей, достижение которых предусмотрено в результате</t>
  </si>
  <si>
    <t xml:space="preserve">ПЕРЕЧЕНЬ ПРОГРАММНЫХ МЕРОПРИЯТИЙ (ПЛАН КАПИТАЛЬНЫХ ВЛОЖЕНИЙ) </t>
  </si>
  <si>
    <t>Директор Шуйского МУП ОК и ТС_______________ А. Б. Шмелев</t>
  </si>
  <si>
    <t>Приложение 1 к протоколу Департамента</t>
  </si>
  <si>
    <t>энергетики и тарифов Ивановской области</t>
  </si>
  <si>
    <t>от 30.09.2025 № 44/4</t>
  </si>
  <si>
    <t>Приложение 2 к протоколу Департамента</t>
  </si>
  <si>
    <t>Приложение 3 к протоколу Департамента</t>
  </si>
  <si>
    <t>Приложение 4 к протоколу Департамента</t>
  </si>
  <si>
    <t>Приложение 5 к протоколу Департамента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</si>
</sst>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0.000"/>
    <numFmt numFmtId="165" formatCode="#,##0.000"/>
    <numFmt numFmtId="166" formatCode="\-"/>
    <numFmt numFmtId="167" formatCode="0.0"/>
    <numFmt numFmtId="168" formatCode="0.00000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0202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u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7" fillId="0" borderId="0"/>
    <xf numFmtId="0" fontId="25" fillId="0" borderId="0"/>
  </cellStyleXfs>
  <cellXfs count="18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9" fillId="0" borderId="1" xfId="0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left" vertical="center" wrapText="1" inden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/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2" fontId="6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0" xfId="0" applyFont="1"/>
    <xf numFmtId="0" fontId="9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 applyProtection="1">
      <alignment horizontal="center" vertical="top" wrapText="1"/>
    </xf>
    <xf numFmtId="0" fontId="11" fillId="2" borderId="0" xfId="0" applyFont="1" applyFill="1" applyAlignment="1"/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165" fontId="11" fillId="2" borderId="1" xfId="0" applyNumberFormat="1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wrapText="1"/>
    </xf>
    <xf numFmtId="0" fontId="11" fillId="2" borderId="7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43" fontId="11" fillId="2" borderId="7" xfId="0" applyNumberFormat="1" applyFont="1" applyFill="1" applyBorder="1" applyAlignment="1">
      <alignment vertical="center" wrapText="1"/>
    </xf>
    <xf numFmtId="43" fontId="11" fillId="2" borderId="6" xfId="0" applyNumberFormat="1" applyFont="1" applyFill="1" applyBorder="1" applyAlignment="1">
      <alignment vertical="center" wrapText="1"/>
    </xf>
    <xf numFmtId="43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top" wrapText="1"/>
    </xf>
    <xf numFmtId="16" fontId="2" fillId="0" borderId="0" xfId="0" applyNumberFormat="1" applyFont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left"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/>
    <xf numFmtId="0" fontId="4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0" xfId="0" applyFont="1" applyFill="1"/>
    <xf numFmtId="14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164" fontId="20" fillId="2" borderId="0" xfId="0" applyNumberFormat="1" applyFont="1" applyFill="1"/>
    <xf numFmtId="165" fontId="2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6" fillId="2" borderId="1" xfId="0" applyFont="1" applyFill="1" applyBorder="1" applyAlignment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1"/>
    </xf>
    <xf numFmtId="0" fontId="0" fillId="2" borderId="1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</xf>
    <xf numFmtId="43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1"/>
    </xf>
    <xf numFmtId="49" fontId="14" fillId="2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166" fontId="11" fillId="2" borderId="5" xfId="0" applyNumberFormat="1" applyFont="1" applyFill="1" applyBorder="1" applyAlignment="1">
      <alignment horizontal="center" vertical="center" wrapText="1"/>
    </xf>
    <xf numFmtId="166" fontId="11" fillId="2" borderId="7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7" fillId="0" borderId="0" xfId="3" applyFont="1" applyAlignment="1">
      <alignment horizontal="right"/>
    </xf>
  </cellXfs>
  <cellStyles count="4">
    <cellStyle name="Гиперссылка" xfId="1" builtinId="8"/>
    <cellStyle name="Обычный" xfId="0" builtinId="0"/>
    <cellStyle name="Обычный 10 2 2" xfId="3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grp365.ru/reestr?egrp=37:28:030306:8" TargetMode="External"/><Relationship Id="rId7" Type="http://schemas.openxmlformats.org/officeDocument/2006/relationships/hyperlink" Target="https://egrp365.ru/reestr?egrp=37:28:030306:8" TargetMode="External"/><Relationship Id="rId2" Type="http://schemas.openxmlformats.org/officeDocument/2006/relationships/hyperlink" Target="https://egrp365.ru/reestr?egrp=37:28:030215:124" TargetMode="External"/><Relationship Id="rId1" Type="http://schemas.openxmlformats.org/officeDocument/2006/relationships/hyperlink" Target="https://egrp365.ru/reestr?egrp=37:28:030306:8" TargetMode="External"/><Relationship Id="rId6" Type="http://schemas.openxmlformats.org/officeDocument/2006/relationships/hyperlink" Target="https://egrp365.ru/reestr?egrp=37:28:030215:124" TargetMode="External"/><Relationship Id="rId5" Type="http://schemas.openxmlformats.org/officeDocument/2006/relationships/hyperlink" Target="https://egrp365.ru/reestr?egrp=37:28:030306:8" TargetMode="External"/><Relationship Id="rId4" Type="http://schemas.openxmlformats.org/officeDocument/2006/relationships/hyperlink" Target="https://egrp365.ru/reestr?egrp=37:28:030306: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ogin.consultant.ru/link/?req=doc&amp;base=LAW&amp;n=425687&amp;date=29.05.2024&amp;dst=100128&amp;field=134" TargetMode="External"/><Relationship Id="rId1" Type="http://schemas.openxmlformats.org/officeDocument/2006/relationships/hyperlink" Target="https://login.consultant.ru/link/?req=doc&amp;base=LAW&amp;n=425687&amp;date=29.05.2024&amp;dst=100128&amp;field=13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view="pageBreakPreview" zoomScale="115" zoomScaleNormal="100" zoomScaleSheetLayoutView="115" workbookViewId="0">
      <selection activeCell="B3" sqref="B1:B3"/>
    </sheetView>
  </sheetViews>
  <sheetFormatPr defaultRowHeight="15" x14ac:dyDescent="0.25"/>
  <cols>
    <col min="1" max="1" width="46.85546875" customWidth="1"/>
    <col min="2" max="2" width="49.85546875" style="4" customWidth="1"/>
  </cols>
  <sheetData>
    <row r="1" spans="1:3" ht="15.75" x14ac:dyDescent="0.25">
      <c r="A1" s="20"/>
      <c r="B1" s="180" t="s">
        <v>358</v>
      </c>
    </row>
    <row r="2" spans="1:3" ht="15.75" x14ac:dyDescent="0.25">
      <c r="A2" s="20"/>
      <c r="B2" s="180" t="s">
        <v>359</v>
      </c>
    </row>
    <row r="3" spans="1:3" ht="15.75" x14ac:dyDescent="0.25">
      <c r="A3" s="20"/>
      <c r="B3" s="180" t="s">
        <v>360</v>
      </c>
    </row>
    <row r="4" spans="1:3" ht="15.75" x14ac:dyDescent="0.25">
      <c r="A4" s="20"/>
      <c r="B4" s="123" t="s">
        <v>175</v>
      </c>
      <c r="C4" s="7"/>
    </row>
    <row r="5" spans="1:3" x14ac:dyDescent="0.25">
      <c r="A5" s="20"/>
      <c r="B5" s="20"/>
    </row>
    <row r="6" spans="1:3" ht="15.75" x14ac:dyDescent="0.25">
      <c r="A6" s="125" t="s">
        <v>176</v>
      </c>
      <c r="B6" s="125"/>
    </row>
    <row r="7" spans="1:3" s="8" customFormat="1" ht="19.5" customHeight="1" x14ac:dyDescent="0.25">
      <c r="A7" s="125" t="s">
        <v>89</v>
      </c>
      <c r="B7" s="125"/>
    </row>
    <row r="8" spans="1:3" x14ac:dyDescent="0.25">
      <c r="A8" s="126" t="s">
        <v>88</v>
      </c>
      <c r="B8" s="126"/>
    </row>
    <row r="9" spans="1:3" x14ac:dyDescent="0.25">
      <c r="A9" s="20"/>
      <c r="B9" s="20"/>
    </row>
    <row r="10" spans="1:3" ht="63" x14ac:dyDescent="0.25">
      <c r="A10" s="1" t="s">
        <v>151</v>
      </c>
      <c r="B10" s="19" t="s">
        <v>215</v>
      </c>
    </row>
    <row r="11" spans="1:3" ht="31.5" x14ac:dyDescent="0.25">
      <c r="A11" s="1" t="s">
        <v>152</v>
      </c>
      <c r="B11" s="1" t="s">
        <v>164</v>
      </c>
    </row>
    <row r="12" spans="1:3" ht="31.5" x14ac:dyDescent="0.25">
      <c r="A12" s="1" t="s">
        <v>153</v>
      </c>
      <c r="B12" s="1" t="s">
        <v>214</v>
      </c>
    </row>
    <row r="13" spans="1:3" ht="31.5" x14ac:dyDescent="0.25">
      <c r="A13" s="1" t="s">
        <v>154</v>
      </c>
      <c r="B13" s="1" t="s">
        <v>165</v>
      </c>
    </row>
    <row r="14" spans="1:3" ht="31.5" x14ac:dyDescent="0.25">
      <c r="A14" s="1" t="s">
        <v>155</v>
      </c>
      <c r="B14" s="1" t="s">
        <v>166</v>
      </c>
    </row>
    <row r="15" spans="1:3" ht="63" x14ac:dyDescent="0.25">
      <c r="A15" s="1" t="s">
        <v>156</v>
      </c>
      <c r="B15" s="1" t="s">
        <v>167</v>
      </c>
    </row>
    <row r="16" spans="1:3" ht="63" x14ac:dyDescent="0.25">
      <c r="A16" s="1" t="s">
        <v>157</v>
      </c>
      <c r="B16" s="1" t="s">
        <v>168</v>
      </c>
    </row>
    <row r="17" spans="1:2" ht="47.25" x14ac:dyDescent="0.25">
      <c r="A17" s="1" t="s">
        <v>158</v>
      </c>
      <c r="B17" s="5" t="s">
        <v>173</v>
      </c>
    </row>
    <row r="18" spans="1:2" ht="31.5" x14ac:dyDescent="0.25">
      <c r="A18" s="1" t="s">
        <v>159</v>
      </c>
      <c r="B18" s="6" t="s">
        <v>174</v>
      </c>
    </row>
    <row r="19" spans="1:2" ht="47.25" x14ac:dyDescent="0.25">
      <c r="A19" s="1" t="s">
        <v>160</v>
      </c>
      <c r="B19" s="5" t="s">
        <v>169</v>
      </c>
    </row>
    <row r="20" spans="1:2" ht="47.25" x14ac:dyDescent="0.25">
      <c r="A20" s="1" t="s">
        <v>161</v>
      </c>
      <c r="B20" s="5" t="s">
        <v>170</v>
      </c>
    </row>
    <row r="21" spans="1:2" ht="47.25" x14ac:dyDescent="0.25">
      <c r="A21" s="1" t="s">
        <v>162</v>
      </c>
      <c r="B21" s="5" t="s">
        <v>171</v>
      </c>
    </row>
    <row r="22" spans="1:2" ht="31.5" x14ac:dyDescent="0.25">
      <c r="A22" s="1" t="s">
        <v>163</v>
      </c>
      <c r="B22" s="5" t="s">
        <v>172</v>
      </c>
    </row>
    <row r="25" spans="1:2" x14ac:dyDescent="0.25">
      <c r="A25" s="127" t="s">
        <v>357</v>
      </c>
      <c r="B25" s="127"/>
    </row>
  </sheetData>
  <mergeCells count="4">
    <mergeCell ref="A6:B6"/>
    <mergeCell ref="A7:B7"/>
    <mergeCell ref="A8:B8"/>
    <mergeCell ref="A25:B2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0"/>
  <sheetViews>
    <sheetView view="pageBreakPreview" zoomScale="70" zoomScaleNormal="100" zoomScaleSheetLayoutView="70" workbookViewId="0">
      <pane xSplit="1" ySplit="14" topLeftCell="B15" activePane="bottomRight" state="frozen"/>
      <selection pane="topRight" activeCell="B1" sqref="B1"/>
      <selection pane="bottomLeft" activeCell="A7" sqref="A7"/>
      <selection pane="bottomRight" activeCell="Q1" sqref="Q1:Q3"/>
    </sheetView>
  </sheetViews>
  <sheetFormatPr defaultRowHeight="18.75" outlineLevelRow="1" x14ac:dyDescent="0.3"/>
  <cols>
    <col min="1" max="1" width="12.85546875" style="56" customWidth="1"/>
    <col min="2" max="2" width="49.5703125" style="56" customWidth="1"/>
    <col min="3" max="3" width="20.140625" style="56" customWidth="1"/>
    <col min="4" max="4" width="16.7109375" style="56" customWidth="1"/>
    <col min="5" max="5" width="19.140625" style="56" customWidth="1"/>
    <col min="6" max="7" width="9.28515625" style="56" bestFit="1" customWidth="1"/>
    <col min="8" max="8" width="11.140625" style="56" customWidth="1"/>
    <col min="9" max="9" width="9.28515625" style="56" bestFit="1" customWidth="1"/>
    <col min="10" max="10" width="9.7109375" style="56" bestFit="1" customWidth="1"/>
    <col min="11" max="12" width="9.28515625" style="56" bestFit="1" customWidth="1"/>
    <col min="13" max="13" width="11.140625" style="56" customWidth="1"/>
    <col min="14" max="14" width="9.28515625" style="56" bestFit="1" customWidth="1"/>
    <col min="15" max="15" width="9.7109375" style="56" bestFit="1" customWidth="1"/>
    <col min="16" max="16" width="9.28515625" style="56" bestFit="1" customWidth="1"/>
    <col min="17" max="17" width="14" style="56" customWidth="1"/>
    <col min="18" max="18" width="10.7109375" style="56" customWidth="1"/>
    <col min="19" max="19" width="49.140625" style="56" customWidth="1"/>
    <col min="20" max="25" width="13.7109375" style="56" customWidth="1"/>
    <col min="26" max="26" width="15.28515625" style="56" customWidth="1"/>
    <col min="27" max="27" width="13.7109375" style="56" customWidth="1"/>
    <col min="28" max="28" width="10.7109375" style="56" customWidth="1"/>
    <col min="29" max="29" width="49.140625" style="56" customWidth="1"/>
    <col min="30" max="33" width="12.28515625" style="56" customWidth="1"/>
    <col min="34" max="34" width="14.28515625" style="56" customWidth="1"/>
    <col min="35" max="35" width="54.28515625" style="56" customWidth="1"/>
    <col min="36" max="36" width="15.5703125" style="56" customWidth="1"/>
    <col min="37" max="37" width="12.28515625" style="56" customWidth="1"/>
    <col min="38" max="38" width="13.85546875" style="56" customWidth="1"/>
    <col min="39" max="40" width="12.28515625" style="56" customWidth="1"/>
    <col min="41" max="16384" width="9.140625" style="56"/>
  </cols>
  <sheetData>
    <row r="1" spans="1:40" ht="18.75" customHeight="1" x14ac:dyDescent="0.3">
      <c r="L1" s="124"/>
      <c r="M1" s="180"/>
      <c r="N1" s="180"/>
      <c r="O1" s="180"/>
      <c r="P1" s="180"/>
      <c r="Q1" s="180" t="s">
        <v>361</v>
      </c>
      <c r="T1" s="180"/>
      <c r="U1" s="180"/>
      <c r="V1" s="180"/>
      <c r="W1" s="180"/>
      <c r="X1" s="180"/>
      <c r="Y1" s="180"/>
      <c r="Z1" s="180"/>
      <c r="AA1" s="180" t="s">
        <v>361</v>
      </c>
      <c r="AG1" s="180"/>
      <c r="AH1" s="180"/>
      <c r="AI1" s="180"/>
      <c r="AJ1" s="180"/>
      <c r="AK1" s="180"/>
      <c r="AL1" s="180"/>
      <c r="AM1" s="180"/>
      <c r="AN1" s="180" t="s">
        <v>361</v>
      </c>
    </row>
    <row r="2" spans="1:40" ht="18.75" customHeight="1" x14ac:dyDescent="0.3">
      <c r="K2" s="74"/>
      <c r="L2" s="124"/>
      <c r="M2" s="180"/>
      <c r="N2" s="180"/>
      <c r="O2" s="180"/>
      <c r="P2" s="180"/>
      <c r="Q2" s="180" t="s">
        <v>359</v>
      </c>
      <c r="T2" s="180"/>
      <c r="U2" s="180"/>
      <c r="V2" s="180"/>
      <c r="W2" s="180"/>
      <c r="X2" s="180"/>
      <c r="Y2" s="180"/>
      <c r="Z2" s="180"/>
      <c r="AA2" s="180" t="s">
        <v>359</v>
      </c>
      <c r="AG2" s="180"/>
      <c r="AH2" s="180"/>
      <c r="AI2" s="180"/>
      <c r="AJ2" s="180"/>
      <c r="AK2" s="180"/>
      <c r="AL2" s="180"/>
      <c r="AM2" s="180"/>
      <c r="AN2" s="180" t="s">
        <v>359</v>
      </c>
    </row>
    <row r="3" spans="1:40" ht="18.75" customHeight="1" x14ac:dyDescent="0.3">
      <c r="K3" s="74"/>
      <c r="L3" s="124"/>
      <c r="M3" s="180"/>
      <c r="N3" s="180"/>
      <c r="O3" s="180"/>
      <c r="P3" s="180"/>
      <c r="Q3" s="180" t="s">
        <v>360</v>
      </c>
      <c r="T3" s="180"/>
      <c r="U3" s="180"/>
      <c r="V3" s="180"/>
      <c r="W3" s="180"/>
      <c r="X3" s="180"/>
      <c r="Y3" s="180"/>
      <c r="Z3" s="180"/>
      <c r="AA3" s="180" t="s">
        <v>360</v>
      </c>
      <c r="AG3" s="180"/>
      <c r="AH3" s="180"/>
      <c r="AI3" s="180"/>
      <c r="AJ3" s="180"/>
      <c r="AK3" s="180"/>
      <c r="AL3" s="180"/>
      <c r="AM3" s="180"/>
      <c r="AN3" s="180" t="s">
        <v>360</v>
      </c>
    </row>
    <row r="4" spans="1:40" x14ac:dyDescent="0.3">
      <c r="A4" s="146" t="s">
        <v>356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52"/>
      <c r="S4" s="52"/>
      <c r="T4" s="58"/>
      <c r="W4" s="58"/>
      <c r="X4" s="58"/>
      <c r="Y4" s="58"/>
      <c r="Z4" s="58"/>
      <c r="AB4" s="52"/>
      <c r="AC4" s="52"/>
      <c r="AE4" s="58"/>
      <c r="AF4" s="58"/>
      <c r="AG4" s="58"/>
      <c r="AH4" s="58"/>
      <c r="AI4" s="58"/>
      <c r="AJ4" s="58"/>
      <c r="AK4" s="58"/>
      <c r="AL4" s="58"/>
      <c r="AM4" s="58"/>
      <c r="AN4" s="58"/>
    </row>
    <row r="5" spans="1:40" x14ac:dyDescent="0.3">
      <c r="A5" s="146" t="s">
        <v>286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52"/>
      <c r="S5" s="52"/>
      <c r="T5" s="58"/>
      <c r="W5" s="58"/>
      <c r="X5" s="58"/>
      <c r="Y5" s="58"/>
      <c r="Z5" s="58"/>
      <c r="AB5" s="52"/>
      <c r="AC5" s="52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3">
      <c r="A6" s="146" t="s">
        <v>89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52"/>
      <c r="S6" s="52"/>
      <c r="T6" s="58"/>
      <c r="W6" s="58"/>
      <c r="X6" s="58"/>
      <c r="Y6" s="58"/>
      <c r="Z6" s="58"/>
      <c r="AB6" s="52"/>
      <c r="AC6" s="52"/>
      <c r="AE6" s="58"/>
      <c r="AF6" s="58"/>
      <c r="AG6" s="58"/>
      <c r="AH6" s="58"/>
      <c r="AI6" s="58"/>
      <c r="AJ6" s="58"/>
      <c r="AK6" s="58"/>
      <c r="AL6" s="58"/>
      <c r="AM6" s="58"/>
      <c r="AN6" s="58"/>
    </row>
    <row r="7" spans="1:40" x14ac:dyDescent="0.3">
      <c r="A7" s="147" t="s">
        <v>88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52"/>
      <c r="S7" s="52"/>
      <c r="T7" s="58"/>
      <c r="W7" s="58"/>
      <c r="X7" s="58"/>
      <c r="Y7" s="58"/>
      <c r="Z7" s="58"/>
      <c r="AB7" s="52"/>
      <c r="AC7" s="52"/>
      <c r="AE7" s="58"/>
      <c r="AF7" s="58"/>
      <c r="AG7" s="58"/>
      <c r="AH7" s="58"/>
      <c r="AI7" s="58"/>
      <c r="AJ7" s="58"/>
      <c r="AK7" s="58"/>
      <c r="AL7" s="58"/>
      <c r="AM7" s="58"/>
      <c r="AN7" s="58"/>
    </row>
    <row r="8" spans="1:40" x14ac:dyDescent="0.3">
      <c r="A8" s="146" t="s">
        <v>319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52"/>
      <c r="S8" s="52"/>
      <c r="T8" s="58"/>
      <c r="W8" s="58"/>
      <c r="X8" s="58"/>
      <c r="Y8" s="58"/>
      <c r="Z8" s="58"/>
      <c r="AB8" s="52"/>
      <c r="AC8" s="52"/>
      <c r="AE8" s="58"/>
      <c r="AF8" s="58"/>
      <c r="AG8" s="58"/>
      <c r="AH8" s="58"/>
      <c r="AI8" s="58"/>
      <c r="AJ8" s="58"/>
      <c r="AK8" s="58"/>
      <c r="AL8" s="58"/>
      <c r="AM8" s="58"/>
      <c r="AN8" s="58"/>
    </row>
    <row r="9" spans="1:40" ht="16.5" customHeight="1" x14ac:dyDescent="0.3">
      <c r="C9" s="58"/>
      <c r="D9" s="58"/>
      <c r="E9" s="58"/>
      <c r="F9" s="58"/>
      <c r="I9" s="58"/>
      <c r="J9" s="58"/>
      <c r="K9" s="58"/>
      <c r="L9" s="58"/>
      <c r="O9" s="58"/>
      <c r="P9" s="58"/>
      <c r="Q9" s="57" t="s">
        <v>320</v>
      </c>
      <c r="R9" s="58"/>
      <c r="S9" s="58"/>
      <c r="T9" s="58"/>
      <c r="W9" s="58"/>
      <c r="X9" s="58"/>
      <c r="Y9" s="58"/>
      <c r="Z9" s="58"/>
      <c r="AB9" s="58"/>
      <c r="AC9" s="58"/>
      <c r="AE9" s="58"/>
      <c r="AF9" s="58"/>
      <c r="AG9" s="58"/>
      <c r="AH9" s="58"/>
      <c r="AI9" s="58"/>
      <c r="AJ9" s="58"/>
      <c r="AK9" s="58"/>
      <c r="AL9" s="58"/>
      <c r="AM9" s="58"/>
      <c r="AN9" s="58"/>
    </row>
    <row r="10" spans="1:40" x14ac:dyDescent="0.3">
      <c r="A10" s="135" t="s">
        <v>0</v>
      </c>
      <c r="B10" s="135" t="s">
        <v>1</v>
      </c>
      <c r="C10" s="135" t="s">
        <v>2</v>
      </c>
      <c r="D10" s="135" t="s">
        <v>3</v>
      </c>
      <c r="E10" s="135" t="s">
        <v>4</v>
      </c>
      <c r="F10" s="135" t="s">
        <v>5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 t="s">
        <v>6</v>
      </c>
      <c r="Q10" s="135" t="s">
        <v>7</v>
      </c>
      <c r="R10" s="135" t="s">
        <v>0</v>
      </c>
      <c r="S10" s="135" t="s">
        <v>1</v>
      </c>
      <c r="T10" s="135" t="s">
        <v>8</v>
      </c>
      <c r="U10" s="135"/>
      <c r="V10" s="135"/>
      <c r="W10" s="135"/>
      <c r="X10" s="135"/>
      <c r="Y10" s="135"/>
      <c r="Z10" s="135"/>
      <c r="AA10" s="135"/>
      <c r="AB10" s="135" t="s">
        <v>0</v>
      </c>
      <c r="AC10" s="135" t="s">
        <v>1</v>
      </c>
      <c r="AD10" s="135" t="s">
        <v>9</v>
      </c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</row>
    <row r="11" spans="1:40" x14ac:dyDescent="0.3">
      <c r="A11" s="135"/>
      <c r="B11" s="135"/>
      <c r="C11" s="135"/>
      <c r="D11" s="135"/>
      <c r="E11" s="135"/>
      <c r="F11" s="135" t="s">
        <v>10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 t="s">
        <v>11</v>
      </c>
      <c r="U11" s="135"/>
      <c r="V11" s="135"/>
      <c r="W11" s="135" t="s">
        <v>224</v>
      </c>
      <c r="X11" s="135" t="s">
        <v>12</v>
      </c>
      <c r="Y11" s="135"/>
      <c r="Z11" s="135"/>
      <c r="AA11" s="135" t="s">
        <v>13</v>
      </c>
      <c r="AB11" s="135"/>
      <c r="AC11" s="135"/>
      <c r="AD11" s="138" t="s">
        <v>14</v>
      </c>
      <c r="AE11" s="138" t="s">
        <v>15</v>
      </c>
      <c r="AF11" s="138" t="s">
        <v>16</v>
      </c>
      <c r="AG11" s="138" t="s">
        <v>17</v>
      </c>
      <c r="AH11" s="138" t="s">
        <v>18</v>
      </c>
      <c r="AI11" s="138"/>
      <c r="AJ11" s="136" t="s">
        <v>19</v>
      </c>
      <c r="AK11" s="138" t="s">
        <v>20</v>
      </c>
      <c r="AL11" s="136" t="s">
        <v>21</v>
      </c>
      <c r="AM11" s="138" t="s">
        <v>22</v>
      </c>
      <c r="AN11" s="138" t="s">
        <v>23</v>
      </c>
    </row>
    <row r="12" spans="1:40" x14ac:dyDescent="0.3">
      <c r="A12" s="135"/>
      <c r="B12" s="135"/>
      <c r="C12" s="135"/>
      <c r="D12" s="135"/>
      <c r="E12" s="135"/>
      <c r="F12" s="135" t="s">
        <v>24</v>
      </c>
      <c r="G12" s="135"/>
      <c r="H12" s="135"/>
      <c r="I12" s="135"/>
      <c r="J12" s="135"/>
      <c r="K12" s="135" t="s">
        <v>25</v>
      </c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8"/>
      <c r="AE12" s="138"/>
      <c r="AF12" s="138"/>
      <c r="AG12" s="138"/>
      <c r="AH12" s="138"/>
      <c r="AI12" s="138"/>
      <c r="AJ12" s="136"/>
      <c r="AK12" s="138"/>
      <c r="AL12" s="136"/>
      <c r="AM12" s="138"/>
      <c r="AN12" s="138"/>
    </row>
    <row r="13" spans="1:40" x14ac:dyDescent="0.3">
      <c r="A13" s="135"/>
      <c r="B13" s="135"/>
      <c r="C13" s="135"/>
      <c r="D13" s="135"/>
      <c r="E13" s="135"/>
      <c r="F13" s="135" t="s">
        <v>26</v>
      </c>
      <c r="G13" s="135"/>
      <c r="H13" s="135"/>
      <c r="I13" s="135"/>
      <c r="J13" s="135" t="s">
        <v>27</v>
      </c>
      <c r="K13" s="135" t="s">
        <v>26</v>
      </c>
      <c r="L13" s="135"/>
      <c r="M13" s="135"/>
      <c r="N13" s="135"/>
      <c r="O13" s="135" t="s">
        <v>27</v>
      </c>
      <c r="P13" s="135"/>
      <c r="Q13" s="135"/>
      <c r="R13" s="135"/>
      <c r="S13" s="135"/>
      <c r="T13" s="135" t="s">
        <v>28</v>
      </c>
      <c r="U13" s="135" t="s">
        <v>29</v>
      </c>
      <c r="V13" s="135"/>
      <c r="W13" s="135"/>
      <c r="X13" s="135"/>
      <c r="Y13" s="135"/>
      <c r="Z13" s="135"/>
      <c r="AA13" s="135"/>
      <c r="AB13" s="135"/>
      <c r="AC13" s="135"/>
      <c r="AD13" s="138"/>
      <c r="AE13" s="138"/>
      <c r="AF13" s="138"/>
      <c r="AG13" s="138"/>
      <c r="AH13" s="136" t="s">
        <v>30</v>
      </c>
      <c r="AI13" s="137" t="s">
        <v>31</v>
      </c>
      <c r="AJ13" s="136"/>
      <c r="AK13" s="138"/>
      <c r="AL13" s="136"/>
      <c r="AM13" s="138"/>
      <c r="AN13" s="138"/>
    </row>
    <row r="14" spans="1:40" ht="159.75" customHeight="1" x14ac:dyDescent="0.3">
      <c r="A14" s="135"/>
      <c r="B14" s="135"/>
      <c r="C14" s="135"/>
      <c r="D14" s="135"/>
      <c r="E14" s="135"/>
      <c r="F14" s="63" t="s">
        <v>32</v>
      </c>
      <c r="G14" s="63" t="s">
        <v>33</v>
      </c>
      <c r="H14" s="63" t="s">
        <v>34</v>
      </c>
      <c r="I14" s="63" t="s">
        <v>35</v>
      </c>
      <c r="J14" s="135"/>
      <c r="K14" s="63" t="s">
        <v>32</v>
      </c>
      <c r="L14" s="63" t="s">
        <v>33</v>
      </c>
      <c r="M14" s="63" t="s">
        <v>34</v>
      </c>
      <c r="N14" s="63" t="s">
        <v>35</v>
      </c>
      <c r="O14" s="135"/>
      <c r="P14" s="135"/>
      <c r="Q14" s="135"/>
      <c r="R14" s="135"/>
      <c r="S14" s="135"/>
      <c r="T14" s="135"/>
      <c r="U14" s="63" t="s">
        <v>36</v>
      </c>
      <c r="V14" s="63" t="s">
        <v>37</v>
      </c>
      <c r="W14" s="135"/>
      <c r="X14" s="63">
        <v>2025</v>
      </c>
      <c r="Y14" s="63">
        <v>2026</v>
      </c>
      <c r="Z14" s="63" t="s">
        <v>205</v>
      </c>
      <c r="AA14" s="135"/>
      <c r="AB14" s="135"/>
      <c r="AC14" s="135"/>
      <c r="AD14" s="138"/>
      <c r="AE14" s="138"/>
      <c r="AF14" s="138"/>
      <c r="AG14" s="138"/>
      <c r="AH14" s="136"/>
      <c r="AI14" s="137"/>
      <c r="AJ14" s="136"/>
      <c r="AK14" s="138"/>
      <c r="AL14" s="136"/>
      <c r="AM14" s="138"/>
      <c r="AN14" s="138"/>
    </row>
    <row r="15" spans="1:40" x14ac:dyDescent="0.3">
      <c r="A15" s="63">
        <v>1</v>
      </c>
      <c r="B15" s="63">
        <v>2</v>
      </c>
      <c r="C15" s="63">
        <v>3</v>
      </c>
      <c r="D15" s="63">
        <v>4</v>
      </c>
      <c r="E15" s="63">
        <v>5</v>
      </c>
      <c r="F15" s="64" t="s">
        <v>59</v>
      </c>
      <c r="G15" s="64" t="s">
        <v>61</v>
      </c>
      <c r="H15" s="64" t="s">
        <v>62</v>
      </c>
      <c r="I15" s="64" t="s">
        <v>63</v>
      </c>
      <c r="J15" s="64" t="s">
        <v>64</v>
      </c>
      <c r="K15" s="64" t="s">
        <v>60</v>
      </c>
      <c r="L15" s="64" t="s">
        <v>65</v>
      </c>
      <c r="M15" s="64" t="s">
        <v>66</v>
      </c>
      <c r="N15" s="64" t="s">
        <v>67</v>
      </c>
      <c r="O15" s="64" t="s">
        <v>68</v>
      </c>
      <c r="P15" s="64">
        <v>8</v>
      </c>
      <c r="Q15" s="64">
        <v>9</v>
      </c>
      <c r="R15" s="63">
        <v>1</v>
      </c>
      <c r="S15" s="63">
        <v>2</v>
      </c>
      <c r="T15" s="64" t="s">
        <v>69</v>
      </c>
      <c r="U15" s="64" t="s">
        <v>70</v>
      </c>
      <c r="V15" s="64" t="s">
        <v>71</v>
      </c>
      <c r="W15" s="64" t="s">
        <v>72</v>
      </c>
      <c r="X15" s="64" t="s">
        <v>73</v>
      </c>
      <c r="Y15" s="64" t="s">
        <v>74</v>
      </c>
      <c r="Z15" s="64" t="s">
        <v>75</v>
      </c>
      <c r="AA15" s="64" t="s">
        <v>76</v>
      </c>
      <c r="AB15" s="63">
        <v>1</v>
      </c>
      <c r="AC15" s="63">
        <v>2</v>
      </c>
      <c r="AD15" s="64" t="s">
        <v>77</v>
      </c>
      <c r="AE15" s="64" t="s">
        <v>78</v>
      </c>
      <c r="AF15" s="64" t="s">
        <v>79</v>
      </c>
      <c r="AG15" s="64" t="s">
        <v>80</v>
      </c>
      <c r="AH15" s="64" t="s">
        <v>81</v>
      </c>
      <c r="AI15" s="64" t="s">
        <v>82</v>
      </c>
      <c r="AJ15" s="64" t="s">
        <v>83</v>
      </c>
      <c r="AK15" s="64" t="s">
        <v>84</v>
      </c>
      <c r="AL15" s="64" t="s">
        <v>85</v>
      </c>
      <c r="AM15" s="64" t="s">
        <v>86</v>
      </c>
      <c r="AN15" s="64" t="s">
        <v>87</v>
      </c>
    </row>
    <row r="16" spans="1:40" ht="15.75" customHeight="1" x14ac:dyDescent="0.3">
      <c r="A16" s="131" t="s">
        <v>38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1" t="s">
        <v>38</v>
      </c>
      <c r="S16" s="132"/>
      <c r="T16" s="132"/>
      <c r="U16" s="132"/>
      <c r="V16" s="132"/>
      <c r="W16" s="132"/>
      <c r="X16" s="132"/>
      <c r="Y16" s="132"/>
      <c r="Z16" s="132"/>
      <c r="AA16" s="132"/>
      <c r="AB16" s="131" t="s">
        <v>38</v>
      </c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3"/>
    </row>
    <row r="17" spans="1:40" ht="18.75" customHeight="1" x14ac:dyDescent="0.3">
      <c r="A17" s="134" t="s">
        <v>39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63" t="s">
        <v>219</v>
      </c>
      <c r="P17" s="63" t="s">
        <v>219</v>
      </c>
      <c r="Q17" s="63" t="s">
        <v>219</v>
      </c>
      <c r="R17" s="131" t="s">
        <v>39</v>
      </c>
      <c r="S17" s="132"/>
      <c r="T17" s="132"/>
      <c r="U17" s="132"/>
      <c r="V17" s="132"/>
      <c r="W17" s="132"/>
      <c r="X17" s="132"/>
      <c r="Y17" s="132"/>
      <c r="Z17" s="132"/>
      <c r="AA17" s="132"/>
      <c r="AB17" s="131" t="s">
        <v>39</v>
      </c>
      <c r="AC17" s="132"/>
      <c r="AD17" s="132"/>
      <c r="AE17" s="132"/>
      <c r="AF17" s="132"/>
      <c r="AG17" s="132"/>
      <c r="AH17" s="132"/>
      <c r="AI17" s="132"/>
      <c r="AJ17" s="132"/>
      <c r="AK17" s="132"/>
      <c r="AL17" s="132" t="s">
        <v>219</v>
      </c>
      <c r="AM17" s="132" t="s">
        <v>219</v>
      </c>
      <c r="AN17" s="133" t="s">
        <v>219</v>
      </c>
    </row>
    <row r="18" spans="1:40" ht="18.75" hidden="1" customHeight="1" x14ac:dyDescent="0.3">
      <c r="A18" s="66">
        <v>36892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131">
        <v>36892</v>
      </c>
      <c r="S18" s="132"/>
      <c r="T18" s="132"/>
      <c r="U18" s="132"/>
      <c r="V18" s="132"/>
      <c r="W18" s="132"/>
      <c r="X18" s="132"/>
      <c r="Y18" s="132"/>
      <c r="Z18" s="132"/>
      <c r="AA18" s="132"/>
      <c r="AB18" s="131">
        <v>36892</v>
      </c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3"/>
    </row>
    <row r="19" spans="1:40" ht="18.75" hidden="1" customHeight="1" x14ac:dyDescent="0.3">
      <c r="A19" s="66">
        <v>37257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131">
        <v>37257</v>
      </c>
      <c r="S19" s="132"/>
      <c r="T19" s="132"/>
      <c r="U19" s="132"/>
      <c r="V19" s="132"/>
      <c r="W19" s="132"/>
      <c r="X19" s="132"/>
      <c r="Y19" s="132"/>
      <c r="Z19" s="132"/>
      <c r="AA19" s="132"/>
      <c r="AB19" s="131">
        <v>37257</v>
      </c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3"/>
    </row>
    <row r="20" spans="1:40" ht="15.75" customHeight="1" x14ac:dyDescent="0.3">
      <c r="A20" s="131" t="s">
        <v>40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1" t="s">
        <v>40</v>
      </c>
      <c r="S20" s="132"/>
      <c r="T20" s="132"/>
      <c r="U20" s="132"/>
      <c r="V20" s="132"/>
      <c r="W20" s="132"/>
      <c r="X20" s="132"/>
      <c r="Y20" s="132"/>
      <c r="Z20" s="132"/>
      <c r="AA20" s="132"/>
      <c r="AB20" s="131" t="s">
        <v>40</v>
      </c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3"/>
    </row>
    <row r="21" spans="1:40" ht="18.75" hidden="1" customHeight="1" x14ac:dyDescent="0.3">
      <c r="A21" s="66">
        <v>36923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131">
        <v>36923</v>
      </c>
      <c r="S21" s="132"/>
      <c r="T21" s="132"/>
      <c r="U21" s="132"/>
      <c r="V21" s="132"/>
      <c r="W21" s="132"/>
      <c r="X21" s="132"/>
      <c r="Y21" s="132"/>
      <c r="Z21" s="132"/>
      <c r="AA21" s="132"/>
      <c r="AB21" s="131">
        <v>36923</v>
      </c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3"/>
    </row>
    <row r="22" spans="1:40" ht="18.75" hidden="1" customHeight="1" x14ac:dyDescent="0.3">
      <c r="A22" s="66">
        <v>37288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131">
        <v>37288</v>
      </c>
      <c r="S22" s="132"/>
      <c r="T22" s="132"/>
      <c r="U22" s="132"/>
      <c r="V22" s="132"/>
      <c r="W22" s="132"/>
      <c r="X22" s="132"/>
      <c r="Y22" s="132"/>
      <c r="Z22" s="132"/>
      <c r="AA22" s="132"/>
      <c r="AB22" s="131">
        <v>37288</v>
      </c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3"/>
    </row>
    <row r="23" spans="1:40" ht="15.75" customHeight="1" x14ac:dyDescent="0.3">
      <c r="A23" s="131" t="s">
        <v>41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1" t="s">
        <v>41</v>
      </c>
      <c r="S23" s="132"/>
      <c r="T23" s="132"/>
      <c r="U23" s="132"/>
      <c r="V23" s="132"/>
      <c r="W23" s="132"/>
      <c r="X23" s="132"/>
      <c r="Y23" s="132"/>
      <c r="Z23" s="132"/>
      <c r="AA23" s="132"/>
      <c r="AB23" s="131" t="s">
        <v>41</v>
      </c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3"/>
    </row>
    <row r="24" spans="1:40" ht="18.75" hidden="1" customHeight="1" x14ac:dyDescent="0.3">
      <c r="A24" s="66">
        <v>36951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131">
        <v>36951</v>
      </c>
      <c r="S24" s="132"/>
      <c r="T24" s="132"/>
      <c r="U24" s="132"/>
      <c r="V24" s="132"/>
      <c r="W24" s="132"/>
      <c r="X24" s="132"/>
      <c r="Y24" s="132"/>
      <c r="Z24" s="132"/>
      <c r="AA24" s="132"/>
      <c r="AB24" s="131">
        <v>36951</v>
      </c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3"/>
    </row>
    <row r="25" spans="1:40" ht="18.75" hidden="1" customHeight="1" x14ac:dyDescent="0.3">
      <c r="A25" s="66">
        <v>37316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31">
        <v>37316</v>
      </c>
      <c r="S25" s="132"/>
      <c r="T25" s="132"/>
      <c r="U25" s="132"/>
      <c r="V25" s="132"/>
      <c r="W25" s="132"/>
      <c r="X25" s="132"/>
      <c r="Y25" s="132"/>
      <c r="Z25" s="132"/>
      <c r="AA25" s="132"/>
      <c r="AB25" s="131">
        <v>37316</v>
      </c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3"/>
    </row>
    <row r="26" spans="1:40" ht="45.75" customHeight="1" x14ac:dyDescent="0.3">
      <c r="A26" s="131" t="s">
        <v>42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1" t="s">
        <v>42</v>
      </c>
      <c r="S26" s="132"/>
      <c r="T26" s="132"/>
      <c r="U26" s="132"/>
      <c r="V26" s="132"/>
      <c r="W26" s="132"/>
      <c r="X26" s="132"/>
      <c r="Y26" s="132"/>
      <c r="Z26" s="132"/>
      <c r="AA26" s="132"/>
      <c r="AB26" s="131" t="s">
        <v>42</v>
      </c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3"/>
    </row>
    <row r="27" spans="1:40" hidden="1" x14ac:dyDescent="0.3">
      <c r="A27" s="66">
        <v>36982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</row>
    <row r="28" spans="1:40" ht="20.25" hidden="1" customHeight="1" outlineLevel="1" x14ac:dyDescent="0.3">
      <c r="A28" s="66">
        <v>37347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</row>
    <row r="29" spans="1:40" collapsed="1" x14ac:dyDescent="0.3">
      <c r="A29" s="134" t="s">
        <v>43</v>
      </c>
      <c r="B29" s="134"/>
      <c r="C29" s="63" t="s">
        <v>219</v>
      </c>
      <c r="D29" s="63" t="s">
        <v>219</v>
      </c>
      <c r="E29" s="63" t="s">
        <v>219</v>
      </c>
      <c r="F29" s="63" t="s">
        <v>219</v>
      </c>
      <c r="G29" s="63" t="s">
        <v>219</v>
      </c>
      <c r="H29" s="63" t="s">
        <v>219</v>
      </c>
      <c r="I29" s="63" t="s">
        <v>219</v>
      </c>
      <c r="J29" s="63" t="s">
        <v>219</v>
      </c>
      <c r="K29" s="63" t="s">
        <v>219</v>
      </c>
      <c r="L29" s="63" t="s">
        <v>219</v>
      </c>
      <c r="M29" s="63" t="s">
        <v>219</v>
      </c>
      <c r="N29" s="63" t="s">
        <v>219</v>
      </c>
      <c r="O29" s="63" t="s">
        <v>219</v>
      </c>
      <c r="P29" s="63" t="s">
        <v>219</v>
      </c>
      <c r="Q29" s="63" t="s">
        <v>219</v>
      </c>
      <c r="R29" s="134" t="s">
        <v>43</v>
      </c>
      <c r="S29" s="134"/>
      <c r="T29" s="63" t="s">
        <v>219</v>
      </c>
      <c r="U29" s="63" t="s">
        <v>219</v>
      </c>
      <c r="V29" s="63" t="s">
        <v>219</v>
      </c>
      <c r="W29" s="63" t="s">
        <v>219</v>
      </c>
      <c r="X29" s="63" t="s">
        <v>219</v>
      </c>
      <c r="Y29" s="63" t="s">
        <v>219</v>
      </c>
      <c r="Z29" s="63" t="s">
        <v>219</v>
      </c>
      <c r="AA29" s="63" t="s">
        <v>219</v>
      </c>
      <c r="AB29" s="134" t="s">
        <v>43</v>
      </c>
      <c r="AC29" s="134"/>
      <c r="AD29" s="63" t="s">
        <v>219</v>
      </c>
      <c r="AE29" s="63" t="s">
        <v>219</v>
      </c>
      <c r="AF29" s="63" t="s">
        <v>219</v>
      </c>
      <c r="AG29" s="63" t="s">
        <v>219</v>
      </c>
      <c r="AH29" s="63" t="s">
        <v>219</v>
      </c>
      <c r="AI29" s="63" t="s">
        <v>219</v>
      </c>
      <c r="AJ29" s="63" t="s">
        <v>219</v>
      </c>
      <c r="AK29" s="63" t="s">
        <v>219</v>
      </c>
      <c r="AL29" s="63" t="s">
        <v>219</v>
      </c>
      <c r="AM29" s="63" t="s">
        <v>219</v>
      </c>
      <c r="AN29" s="63" t="s">
        <v>219</v>
      </c>
    </row>
    <row r="30" spans="1:40" ht="15.75" customHeight="1" x14ac:dyDescent="0.3">
      <c r="A30" s="131" t="s">
        <v>44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1" t="s">
        <v>44</v>
      </c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65"/>
      <c r="AL30" s="65"/>
      <c r="AM30" s="65"/>
      <c r="AN30" s="65"/>
    </row>
    <row r="31" spans="1:40" hidden="1" x14ac:dyDescent="0.3">
      <c r="A31" s="66">
        <v>36893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6">
        <v>36893</v>
      </c>
      <c r="S31" s="65"/>
      <c r="T31" s="65"/>
      <c r="U31" s="65"/>
      <c r="V31" s="65"/>
      <c r="W31" s="65"/>
      <c r="X31" s="65"/>
      <c r="Y31" s="65"/>
      <c r="Z31" s="65"/>
      <c r="AA31" s="65"/>
      <c r="AB31" s="66">
        <v>36893</v>
      </c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</row>
    <row r="32" spans="1:40" hidden="1" x14ac:dyDescent="0.3">
      <c r="A32" s="66">
        <v>37258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6">
        <v>37258</v>
      </c>
      <c r="S32" s="65"/>
      <c r="T32" s="65"/>
      <c r="U32" s="65"/>
      <c r="V32" s="65"/>
      <c r="W32" s="65"/>
      <c r="X32" s="65"/>
      <c r="Y32" s="65"/>
      <c r="Z32" s="65"/>
      <c r="AA32" s="65"/>
      <c r="AB32" s="66">
        <v>37258</v>
      </c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</row>
    <row r="33" spans="1:42" x14ac:dyDescent="0.3">
      <c r="A33" s="134" t="s">
        <v>45</v>
      </c>
      <c r="B33" s="134"/>
      <c r="C33" s="63" t="s">
        <v>219</v>
      </c>
      <c r="D33" s="63" t="s">
        <v>219</v>
      </c>
      <c r="E33" s="63" t="s">
        <v>219</v>
      </c>
      <c r="F33" s="63" t="s">
        <v>219</v>
      </c>
      <c r="G33" s="63" t="s">
        <v>219</v>
      </c>
      <c r="H33" s="63" t="s">
        <v>219</v>
      </c>
      <c r="I33" s="63" t="s">
        <v>219</v>
      </c>
      <c r="J33" s="63" t="s">
        <v>219</v>
      </c>
      <c r="K33" s="63" t="s">
        <v>219</v>
      </c>
      <c r="L33" s="63" t="s">
        <v>219</v>
      </c>
      <c r="M33" s="63" t="s">
        <v>219</v>
      </c>
      <c r="N33" s="63" t="s">
        <v>219</v>
      </c>
      <c r="O33" s="63" t="s">
        <v>219</v>
      </c>
      <c r="P33" s="63" t="s">
        <v>219</v>
      </c>
      <c r="Q33" s="63" t="s">
        <v>219</v>
      </c>
      <c r="R33" s="134" t="s">
        <v>45</v>
      </c>
      <c r="S33" s="134"/>
      <c r="T33" s="63" t="s">
        <v>219</v>
      </c>
      <c r="U33" s="63" t="s">
        <v>219</v>
      </c>
      <c r="V33" s="63" t="s">
        <v>219</v>
      </c>
      <c r="W33" s="63" t="s">
        <v>219</v>
      </c>
      <c r="X33" s="63" t="s">
        <v>219</v>
      </c>
      <c r="Y33" s="63" t="s">
        <v>219</v>
      </c>
      <c r="Z33" s="63" t="s">
        <v>219</v>
      </c>
      <c r="AA33" s="63" t="s">
        <v>219</v>
      </c>
      <c r="AB33" s="134" t="s">
        <v>45</v>
      </c>
      <c r="AC33" s="134"/>
      <c r="AD33" s="63" t="s">
        <v>219</v>
      </c>
      <c r="AE33" s="63" t="s">
        <v>219</v>
      </c>
      <c r="AF33" s="63" t="s">
        <v>219</v>
      </c>
      <c r="AG33" s="63" t="s">
        <v>219</v>
      </c>
      <c r="AH33" s="63" t="s">
        <v>219</v>
      </c>
      <c r="AI33" s="63" t="s">
        <v>219</v>
      </c>
      <c r="AJ33" s="63" t="s">
        <v>219</v>
      </c>
      <c r="AK33" s="63" t="s">
        <v>219</v>
      </c>
      <c r="AL33" s="63" t="s">
        <v>219</v>
      </c>
      <c r="AM33" s="63" t="s">
        <v>219</v>
      </c>
      <c r="AN33" s="63" t="s">
        <v>219</v>
      </c>
    </row>
    <row r="34" spans="1:42" ht="42" customHeight="1" x14ac:dyDescent="0.3">
      <c r="A34" s="131" t="s">
        <v>46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1" t="s">
        <v>46</v>
      </c>
      <c r="S34" s="132"/>
      <c r="T34" s="132"/>
      <c r="U34" s="132"/>
      <c r="V34" s="132"/>
      <c r="W34" s="132"/>
      <c r="X34" s="132"/>
      <c r="Y34" s="132"/>
      <c r="Z34" s="132"/>
      <c r="AA34" s="132"/>
      <c r="AB34" s="131" t="s">
        <v>46</v>
      </c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3"/>
    </row>
    <row r="35" spans="1:42" ht="15.75" customHeight="1" x14ac:dyDescent="0.3">
      <c r="A35" s="131" t="s">
        <v>47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3"/>
      <c r="R35" s="131" t="s">
        <v>47</v>
      </c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3"/>
      <c r="AK35" s="65"/>
      <c r="AL35" s="65"/>
      <c r="AM35" s="69">
        <v>0</v>
      </c>
      <c r="AN35" s="69">
        <v>0</v>
      </c>
    </row>
    <row r="36" spans="1:42" ht="15.75" hidden="1" customHeight="1" x14ac:dyDescent="0.3">
      <c r="A36" s="64" t="s">
        <v>177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4" t="s">
        <v>177</v>
      </c>
      <c r="S36" s="65"/>
      <c r="T36" s="65"/>
      <c r="U36" s="65"/>
      <c r="V36" s="65"/>
      <c r="W36" s="65"/>
      <c r="X36" s="65"/>
      <c r="Y36" s="65"/>
      <c r="Z36" s="65"/>
      <c r="AA36" s="65"/>
      <c r="AB36" s="64" t="s">
        <v>177</v>
      </c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9">
        <v>0</v>
      </c>
      <c r="AN36" s="69">
        <v>0</v>
      </c>
    </row>
    <row r="37" spans="1:42" ht="15.75" customHeight="1" x14ac:dyDescent="0.3">
      <c r="A37" s="131" t="s">
        <v>48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1" t="s">
        <v>48</v>
      </c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65"/>
      <c r="AL37" s="65"/>
      <c r="AM37" s="69">
        <v>0</v>
      </c>
      <c r="AN37" s="69">
        <v>0</v>
      </c>
    </row>
    <row r="38" spans="1:42" s="109" customFormat="1" ht="57" customHeight="1" x14ac:dyDescent="0.3">
      <c r="A38" s="103" t="s">
        <v>178</v>
      </c>
      <c r="B38" s="104" t="s">
        <v>201</v>
      </c>
      <c r="C38" s="105" t="s">
        <v>210</v>
      </c>
      <c r="D38" s="105" t="s">
        <v>211</v>
      </c>
      <c r="E38" s="105" t="s">
        <v>213</v>
      </c>
      <c r="F38" s="105" t="s">
        <v>219</v>
      </c>
      <c r="G38" s="105" t="s">
        <v>219</v>
      </c>
      <c r="H38" s="105" t="s">
        <v>219</v>
      </c>
      <c r="I38" s="105" t="s">
        <v>219</v>
      </c>
      <c r="J38" s="105">
        <v>2.4565999999999999</v>
      </c>
      <c r="K38" s="105" t="s">
        <v>219</v>
      </c>
      <c r="L38" s="105" t="s">
        <v>219</v>
      </c>
      <c r="M38" s="105" t="s">
        <v>219</v>
      </c>
      <c r="N38" s="105" t="s">
        <v>219</v>
      </c>
      <c r="O38" s="105">
        <v>2.4565999999999999</v>
      </c>
      <c r="P38" s="105">
        <v>2026</v>
      </c>
      <c r="Q38" s="106">
        <v>46387</v>
      </c>
      <c r="R38" s="103" t="s">
        <v>178</v>
      </c>
      <c r="S38" s="104" t="s">
        <v>201</v>
      </c>
      <c r="T38" s="107">
        <f>T39+T40+T54+T55+T56+T57+T58+T59+T60+T61+T71+T72</f>
        <v>5193.5106600000008</v>
      </c>
      <c r="U38" s="108">
        <v>0</v>
      </c>
      <c r="V38" s="107">
        <f>V39+V40+V54+V55+V56+V57+V58+V59+V60+V61+V71+V72</f>
        <v>5193.5106600000008</v>
      </c>
      <c r="W38" s="108">
        <v>0</v>
      </c>
      <c r="X38" s="69">
        <f>X39+X40+X54+X55+X56+X57+X58+X59+X60+X61+X71+X72</f>
        <v>0</v>
      </c>
      <c r="Y38" s="107">
        <f>Y39+Y40+Y54+Y55+Y56+Y57+Y58+Y59+Y60+Y61+Y71+Y72</f>
        <v>5193.5106600000008</v>
      </c>
      <c r="Z38" s="108">
        <v>0</v>
      </c>
      <c r="AA38" s="108">
        <v>0</v>
      </c>
      <c r="AB38" s="103" t="s">
        <v>178</v>
      </c>
      <c r="AC38" s="104" t="s">
        <v>201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7">
        <f>AL39+AL40+AL54+AL55+AL56+AL57+AL58+AL59+AL60+AL61+AL71+AL72</f>
        <v>5193.5106600000008</v>
      </c>
      <c r="AM38" s="108">
        <v>0</v>
      </c>
      <c r="AN38" s="108">
        <v>0</v>
      </c>
      <c r="AP38" s="110"/>
    </row>
    <row r="39" spans="1:42" ht="56.25" x14ac:dyDescent="0.3">
      <c r="A39" s="66" t="s">
        <v>225</v>
      </c>
      <c r="B39" s="80" t="s">
        <v>313</v>
      </c>
      <c r="C39" s="63" t="s">
        <v>210</v>
      </c>
      <c r="D39" s="63" t="s">
        <v>211</v>
      </c>
      <c r="E39" s="63" t="s">
        <v>213</v>
      </c>
      <c r="F39" s="63" t="s">
        <v>219</v>
      </c>
      <c r="G39" s="63" t="s">
        <v>219</v>
      </c>
      <c r="H39" s="63" t="s">
        <v>219</v>
      </c>
      <c r="I39" s="63" t="s">
        <v>219</v>
      </c>
      <c r="J39" s="63" t="s">
        <v>219</v>
      </c>
      <c r="K39" s="63" t="s">
        <v>219</v>
      </c>
      <c r="L39" s="63" t="s">
        <v>219</v>
      </c>
      <c r="M39" s="63" t="s">
        <v>219</v>
      </c>
      <c r="N39" s="63" t="s">
        <v>219</v>
      </c>
      <c r="O39" s="63" t="s">
        <v>219</v>
      </c>
      <c r="P39" s="63">
        <v>2026</v>
      </c>
      <c r="Q39" s="70">
        <v>46387</v>
      </c>
      <c r="R39" s="66" t="s">
        <v>225</v>
      </c>
      <c r="S39" s="80" t="s">
        <v>313</v>
      </c>
      <c r="T39" s="59">
        <f>V39</f>
        <v>679.52565000000004</v>
      </c>
      <c r="U39" s="69">
        <v>0</v>
      </c>
      <c r="V39" s="59">
        <f>Y39</f>
        <v>679.52565000000004</v>
      </c>
      <c r="W39" s="69">
        <v>0</v>
      </c>
      <c r="X39" s="69">
        <v>0</v>
      </c>
      <c r="Y39" s="59">
        <v>679.52565000000004</v>
      </c>
      <c r="Z39" s="69">
        <v>0</v>
      </c>
      <c r="AA39" s="69">
        <v>0</v>
      </c>
      <c r="AB39" s="66" t="s">
        <v>225</v>
      </c>
      <c r="AC39" s="81" t="s">
        <v>313</v>
      </c>
      <c r="AD39" s="69">
        <v>0</v>
      </c>
      <c r="AE39" s="69">
        <v>0</v>
      </c>
      <c r="AF39" s="69">
        <v>0</v>
      </c>
      <c r="AG39" s="69">
        <v>0</v>
      </c>
      <c r="AH39" s="69">
        <v>0</v>
      </c>
      <c r="AI39" s="69">
        <v>0</v>
      </c>
      <c r="AJ39" s="69">
        <v>0</v>
      </c>
      <c r="AK39" s="69">
        <v>0</v>
      </c>
      <c r="AL39" s="59">
        <f>Y39</f>
        <v>679.52565000000004</v>
      </c>
      <c r="AM39" s="69">
        <v>0</v>
      </c>
      <c r="AN39" s="69">
        <v>0</v>
      </c>
    </row>
    <row r="40" spans="1:42" ht="64.5" customHeight="1" x14ac:dyDescent="0.3">
      <c r="A40" s="66" t="s">
        <v>226</v>
      </c>
      <c r="B40" s="80" t="s">
        <v>332</v>
      </c>
      <c r="C40" s="65" t="s">
        <v>210</v>
      </c>
      <c r="D40" s="65" t="s">
        <v>211</v>
      </c>
      <c r="E40" s="63" t="s">
        <v>213</v>
      </c>
      <c r="F40" s="63" t="s">
        <v>219</v>
      </c>
      <c r="G40" s="63" t="s">
        <v>219</v>
      </c>
      <c r="H40" s="63" t="s">
        <v>219</v>
      </c>
      <c r="I40" s="63" t="s">
        <v>219</v>
      </c>
      <c r="J40" s="63" t="s">
        <v>219</v>
      </c>
      <c r="K40" s="63" t="s">
        <v>219</v>
      </c>
      <c r="L40" s="63" t="s">
        <v>219</v>
      </c>
      <c r="M40" s="63" t="s">
        <v>219</v>
      </c>
      <c r="N40" s="63" t="s">
        <v>219</v>
      </c>
      <c r="O40" s="63" t="s">
        <v>219</v>
      </c>
      <c r="P40" s="117">
        <v>2026</v>
      </c>
      <c r="Q40" s="70">
        <v>46387</v>
      </c>
      <c r="R40" s="66" t="s">
        <v>226</v>
      </c>
      <c r="S40" s="80" t="s">
        <v>235</v>
      </c>
      <c r="T40" s="73">
        <f>V40</f>
        <v>197.62493000000001</v>
      </c>
      <c r="U40" s="79">
        <v>0</v>
      </c>
      <c r="V40" s="59">
        <f>Y40</f>
        <v>197.62493000000001</v>
      </c>
      <c r="W40" s="79">
        <v>0</v>
      </c>
      <c r="X40" s="69">
        <v>0</v>
      </c>
      <c r="Y40" s="79">
        <v>197.62493000000001</v>
      </c>
      <c r="Z40" s="119">
        <v>0</v>
      </c>
      <c r="AA40" s="79">
        <v>0</v>
      </c>
      <c r="AB40" s="66" t="s">
        <v>226</v>
      </c>
      <c r="AC40" s="80" t="s">
        <v>235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  <c r="AK40" s="79">
        <v>0</v>
      </c>
      <c r="AL40" s="59">
        <f>Y40</f>
        <v>197.62493000000001</v>
      </c>
      <c r="AM40" s="79">
        <v>0</v>
      </c>
      <c r="AN40" s="79">
        <v>0</v>
      </c>
    </row>
    <row r="41" spans="1:42" ht="18.75" customHeight="1" x14ac:dyDescent="0.3">
      <c r="L41" s="124"/>
      <c r="M41" s="180"/>
      <c r="N41" s="180"/>
      <c r="O41" s="180"/>
      <c r="P41" s="180"/>
      <c r="Q41" s="180" t="s">
        <v>361</v>
      </c>
      <c r="T41" s="180"/>
      <c r="U41" s="180"/>
      <c r="V41" s="180"/>
      <c r="W41" s="180"/>
      <c r="X41" s="180"/>
      <c r="Y41" s="180"/>
      <c r="Z41" s="180"/>
      <c r="AA41" s="180" t="s">
        <v>361</v>
      </c>
      <c r="AG41" s="180"/>
      <c r="AH41" s="180"/>
      <c r="AI41" s="180"/>
      <c r="AJ41" s="180"/>
      <c r="AK41" s="180"/>
      <c r="AL41" s="180"/>
      <c r="AM41" s="180"/>
      <c r="AN41" s="180" t="s">
        <v>361</v>
      </c>
    </row>
    <row r="42" spans="1:42" ht="18.75" customHeight="1" x14ac:dyDescent="0.3">
      <c r="K42" s="74"/>
      <c r="L42" s="124"/>
      <c r="M42" s="180"/>
      <c r="N42" s="180"/>
      <c r="O42" s="180"/>
      <c r="P42" s="180"/>
      <c r="Q42" s="180" t="s">
        <v>359</v>
      </c>
      <c r="T42" s="180"/>
      <c r="U42" s="180"/>
      <c r="V42" s="180"/>
      <c r="W42" s="180"/>
      <c r="X42" s="180"/>
      <c r="Y42" s="180"/>
      <c r="Z42" s="180"/>
      <c r="AA42" s="180" t="s">
        <v>359</v>
      </c>
      <c r="AG42" s="180"/>
      <c r="AH42" s="180"/>
      <c r="AI42" s="180"/>
      <c r="AJ42" s="180"/>
      <c r="AK42" s="180"/>
      <c r="AL42" s="180"/>
      <c r="AM42" s="180"/>
      <c r="AN42" s="180" t="s">
        <v>359</v>
      </c>
    </row>
    <row r="43" spans="1:42" ht="18.75" customHeight="1" x14ac:dyDescent="0.3">
      <c r="K43" s="74"/>
      <c r="L43" s="124"/>
      <c r="M43" s="180"/>
      <c r="N43" s="180"/>
      <c r="O43" s="180"/>
      <c r="P43" s="180"/>
      <c r="Q43" s="180" t="s">
        <v>360</v>
      </c>
      <c r="T43" s="180"/>
      <c r="U43" s="180"/>
      <c r="V43" s="180"/>
      <c r="W43" s="180"/>
      <c r="X43" s="180"/>
      <c r="Y43" s="180"/>
      <c r="Z43" s="180"/>
      <c r="AA43" s="180" t="s">
        <v>360</v>
      </c>
      <c r="AG43" s="180"/>
      <c r="AH43" s="180"/>
      <c r="AI43" s="180"/>
      <c r="AJ43" s="180"/>
      <c r="AK43" s="180"/>
      <c r="AL43" s="180"/>
      <c r="AM43" s="180"/>
      <c r="AN43" s="180" t="s">
        <v>360</v>
      </c>
    </row>
    <row r="44" spans="1:42" x14ac:dyDescent="0.3">
      <c r="A44" s="135" t="s">
        <v>0</v>
      </c>
      <c r="B44" s="135" t="s">
        <v>1</v>
      </c>
      <c r="C44" s="135" t="s">
        <v>2</v>
      </c>
      <c r="D44" s="135" t="s">
        <v>3</v>
      </c>
      <c r="E44" s="135" t="s">
        <v>4</v>
      </c>
      <c r="F44" s="135" t="s">
        <v>5</v>
      </c>
      <c r="G44" s="135"/>
      <c r="H44" s="135"/>
      <c r="I44" s="135"/>
      <c r="J44" s="135"/>
      <c r="K44" s="135"/>
      <c r="L44" s="135"/>
      <c r="M44" s="135"/>
      <c r="N44" s="135"/>
      <c r="O44" s="135"/>
      <c r="P44" s="135" t="s">
        <v>6</v>
      </c>
      <c r="Q44" s="135" t="s">
        <v>7</v>
      </c>
      <c r="R44" s="135" t="s">
        <v>0</v>
      </c>
      <c r="S44" s="135" t="s">
        <v>1</v>
      </c>
      <c r="T44" s="135" t="s">
        <v>8</v>
      </c>
      <c r="U44" s="135"/>
      <c r="V44" s="135"/>
      <c r="W44" s="135"/>
      <c r="X44" s="135"/>
      <c r="Y44" s="135"/>
      <c r="Z44" s="135"/>
      <c r="AA44" s="135"/>
      <c r="AB44" s="135" t="s">
        <v>0</v>
      </c>
      <c r="AC44" s="135" t="s">
        <v>1</v>
      </c>
      <c r="AD44" s="135" t="s">
        <v>9</v>
      </c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</row>
    <row r="45" spans="1:42" x14ac:dyDescent="0.3">
      <c r="A45" s="135"/>
      <c r="B45" s="135"/>
      <c r="C45" s="135"/>
      <c r="D45" s="135"/>
      <c r="E45" s="135"/>
      <c r="F45" s="135" t="s">
        <v>10</v>
      </c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 t="s">
        <v>11</v>
      </c>
      <c r="U45" s="135"/>
      <c r="V45" s="135"/>
      <c r="W45" s="135" t="s">
        <v>224</v>
      </c>
      <c r="X45" s="135" t="s">
        <v>12</v>
      </c>
      <c r="Y45" s="135"/>
      <c r="Z45" s="135"/>
      <c r="AA45" s="135" t="s">
        <v>13</v>
      </c>
      <c r="AB45" s="135"/>
      <c r="AC45" s="135"/>
      <c r="AD45" s="138" t="s">
        <v>14</v>
      </c>
      <c r="AE45" s="138" t="s">
        <v>15</v>
      </c>
      <c r="AF45" s="138" t="s">
        <v>16</v>
      </c>
      <c r="AG45" s="138" t="s">
        <v>17</v>
      </c>
      <c r="AH45" s="138" t="s">
        <v>18</v>
      </c>
      <c r="AI45" s="138"/>
      <c r="AJ45" s="136" t="s">
        <v>19</v>
      </c>
      <c r="AK45" s="138" t="s">
        <v>20</v>
      </c>
      <c r="AL45" s="136" t="s">
        <v>21</v>
      </c>
      <c r="AM45" s="138" t="s">
        <v>22</v>
      </c>
      <c r="AN45" s="138" t="s">
        <v>23</v>
      </c>
    </row>
    <row r="46" spans="1:42" x14ac:dyDescent="0.3">
      <c r="A46" s="135"/>
      <c r="B46" s="135"/>
      <c r="C46" s="135"/>
      <c r="D46" s="135"/>
      <c r="E46" s="135"/>
      <c r="F46" s="135" t="s">
        <v>24</v>
      </c>
      <c r="G46" s="135"/>
      <c r="H46" s="135"/>
      <c r="I46" s="135"/>
      <c r="J46" s="135"/>
      <c r="K46" s="135" t="s">
        <v>25</v>
      </c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8"/>
      <c r="AE46" s="138"/>
      <c r="AF46" s="138"/>
      <c r="AG46" s="138"/>
      <c r="AH46" s="138"/>
      <c r="AI46" s="138"/>
      <c r="AJ46" s="136"/>
      <c r="AK46" s="138"/>
      <c r="AL46" s="136"/>
      <c r="AM46" s="138"/>
      <c r="AN46" s="138"/>
    </row>
    <row r="47" spans="1:42" ht="18.75" customHeight="1" x14ac:dyDescent="0.3">
      <c r="A47" s="135"/>
      <c r="B47" s="135"/>
      <c r="C47" s="135"/>
      <c r="D47" s="135"/>
      <c r="E47" s="135"/>
      <c r="F47" s="135" t="s">
        <v>26</v>
      </c>
      <c r="G47" s="135"/>
      <c r="H47" s="135"/>
      <c r="I47" s="135"/>
      <c r="J47" s="135" t="s">
        <v>27</v>
      </c>
      <c r="K47" s="135" t="s">
        <v>26</v>
      </c>
      <c r="L47" s="135"/>
      <c r="M47" s="135"/>
      <c r="N47" s="135"/>
      <c r="O47" s="135" t="s">
        <v>27</v>
      </c>
      <c r="P47" s="135"/>
      <c r="Q47" s="135"/>
      <c r="R47" s="135"/>
      <c r="S47" s="135"/>
      <c r="T47" s="135" t="s">
        <v>28</v>
      </c>
      <c r="U47" s="135" t="s">
        <v>29</v>
      </c>
      <c r="V47" s="135"/>
      <c r="W47" s="135"/>
      <c r="X47" s="135"/>
      <c r="Y47" s="135"/>
      <c r="Z47" s="135"/>
      <c r="AA47" s="135"/>
      <c r="AB47" s="135"/>
      <c r="AC47" s="135"/>
      <c r="AD47" s="138"/>
      <c r="AE47" s="138"/>
      <c r="AF47" s="138"/>
      <c r="AG47" s="138"/>
      <c r="AH47" s="136" t="s">
        <v>30</v>
      </c>
      <c r="AI47" s="137" t="s">
        <v>31</v>
      </c>
      <c r="AJ47" s="136"/>
      <c r="AK47" s="138"/>
      <c r="AL47" s="136"/>
      <c r="AM47" s="138"/>
      <c r="AN47" s="138"/>
    </row>
    <row r="48" spans="1:42" ht="159.75" customHeight="1" x14ac:dyDescent="0.3">
      <c r="A48" s="135"/>
      <c r="B48" s="135"/>
      <c r="C48" s="135"/>
      <c r="D48" s="135"/>
      <c r="E48" s="135"/>
      <c r="F48" s="63" t="s">
        <v>32</v>
      </c>
      <c r="G48" s="63" t="s">
        <v>33</v>
      </c>
      <c r="H48" s="63" t="s">
        <v>34</v>
      </c>
      <c r="I48" s="63" t="s">
        <v>35</v>
      </c>
      <c r="J48" s="135"/>
      <c r="K48" s="63" t="s">
        <v>32</v>
      </c>
      <c r="L48" s="63" t="s">
        <v>33</v>
      </c>
      <c r="M48" s="63" t="s">
        <v>34</v>
      </c>
      <c r="N48" s="63" t="s">
        <v>35</v>
      </c>
      <c r="O48" s="135"/>
      <c r="P48" s="135"/>
      <c r="Q48" s="135"/>
      <c r="R48" s="135"/>
      <c r="S48" s="135"/>
      <c r="T48" s="135"/>
      <c r="U48" s="63" t="s">
        <v>36</v>
      </c>
      <c r="V48" s="63" t="s">
        <v>37</v>
      </c>
      <c r="W48" s="135"/>
      <c r="X48" s="63">
        <v>2025</v>
      </c>
      <c r="Y48" s="63">
        <v>2026</v>
      </c>
      <c r="Z48" s="63" t="s">
        <v>205</v>
      </c>
      <c r="AA48" s="135"/>
      <c r="AB48" s="135"/>
      <c r="AC48" s="135"/>
      <c r="AD48" s="138"/>
      <c r="AE48" s="138"/>
      <c r="AF48" s="138"/>
      <c r="AG48" s="138"/>
      <c r="AH48" s="136"/>
      <c r="AI48" s="137"/>
      <c r="AJ48" s="136"/>
      <c r="AK48" s="138"/>
      <c r="AL48" s="136"/>
      <c r="AM48" s="138"/>
      <c r="AN48" s="138"/>
    </row>
    <row r="49" spans="1:40" x14ac:dyDescent="0.3">
      <c r="A49" s="63">
        <v>1</v>
      </c>
      <c r="B49" s="63">
        <v>2</v>
      </c>
      <c r="C49" s="63">
        <v>3</v>
      </c>
      <c r="D49" s="63">
        <v>4</v>
      </c>
      <c r="E49" s="63">
        <v>5</v>
      </c>
      <c r="F49" s="64" t="s">
        <v>59</v>
      </c>
      <c r="G49" s="64" t="s">
        <v>61</v>
      </c>
      <c r="H49" s="64" t="s">
        <v>62</v>
      </c>
      <c r="I49" s="64" t="s">
        <v>63</v>
      </c>
      <c r="J49" s="64" t="s">
        <v>64</v>
      </c>
      <c r="K49" s="64" t="s">
        <v>60</v>
      </c>
      <c r="L49" s="64" t="s">
        <v>65</v>
      </c>
      <c r="M49" s="64" t="s">
        <v>66</v>
      </c>
      <c r="N49" s="64" t="s">
        <v>67</v>
      </c>
      <c r="O49" s="64" t="s">
        <v>68</v>
      </c>
      <c r="P49" s="64">
        <v>8</v>
      </c>
      <c r="Q49" s="64">
        <v>9</v>
      </c>
      <c r="R49" s="63">
        <v>1</v>
      </c>
      <c r="S49" s="63">
        <v>2</v>
      </c>
      <c r="T49" s="64" t="s">
        <v>69</v>
      </c>
      <c r="U49" s="64" t="s">
        <v>70</v>
      </c>
      <c r="V49" s="64" t="s">
        <v>71</v>
      </c>
      <c r="W49" s="64" t="s">
        <v>72</v>
      </c>
      <c r="X49" s="64" t="s">
        <v>73</v>
      </c>
      <c r="Y49" s="64" t="s">
        <v>74</v>
      </c>
      <c r="Z49" s="64" t="s">
        <v>75</v>
      </c>
      <c r="AA49" s="64" t="s">
        <v>76</v>
      </c>
      <c r="AB49" s="63">
        <v>1</v>
      </c>
      <c r="AC49" s="63">
        <v>2</v>
      </c>
      <c r="AD49" s="64" t="s">
        <v>77</v>
      </c>
      <c r="AE49" s="64" t="s">
        <v>78</v>
      </c>
      <c r="AF49" s="64" t="s">
        <v>79</v>
      </c>
      <c r="AG49" s="64" t="s">
        <v>80</v>
      </c>
      <c r="AH49" s="64" t="s">
        <v>81</v>
      </c>
      <c r="AI49" s="64" t="s">
        <v>82</v>
      </c>
      <c r="AJ49" s="64" t="s">
        <v>83</v>
      </c>
      <c r="AK49" s="64" t="s">
        <v>84</v>
      </c>
      <c r="AL49" s="64" t="s">
        <v>85</v>
      </c>
      <c r="AM49" s="64" t="s">
        <v>86</v>
      </c>
      <c r="AN49" s="64" t="s">
        <v>87</v>
      </c>
    </row>
    <row r="50" spans="1:40" ht="64.5" customHeight="1" x14ac:dyDescent="0.3">
      <c r="A50" s="66" t="s">
        <v>325</v>
      </c>
      <c r="B50" s="80" t="s">
        <v>322</v>
      </c>
      <c r="C50" s="65" t="s">
        <v>210</v>
      </c>
      <c r="D50" s="65" t="s">
        <v>211</v>
      </c>
      <c r="E50" s="128" t="s">
        <v>213</v>
      </c>
      <c r="F50" s="63" t="s">
        <v>219</v>
      </c>
      <c r="G50" s="63" t="s">
        <v>219</v>
      </c>
      <c r="H50" s="63" t="s">
        <v>219</v>
      </c>
      <c r="I50" s="63" t="s">
        <v>219</v>
      </c>
      <c r="J50" s="63" t="s">
        <v>219</v>
      </c>
      <c r="K50" s="63" t="s">
        <v>219</v>
      </c>
      <c r="L50" s="63" t="s">
        <v>219</v>
      </c>
      <c r="M50" s="63" t="s">
        <v>219</v>
      </c>
      <c r="N50" s="63" t="s">
        <v>219</v>
      </c>
      <c r="O50" s="63" t="s">
        <v>219</v>
      </c>
      <c r="P50" s="117">
        <v>2026</v>
      </c>
      <c r="Q50" s="70">
        <v>46387</v>
      </c>
      <c r="R50" s="66" t="s">
        <v>325</v>
      </c>
      <c r="S50" s="80" t="s">
        <v>322</v>
      </c>
      <c r="T50" s="75"/>
      <c r="U50" s="77"/>
      <c r="V50" s="75"/>
      <c r="W50" s="77"/>
      <c r="X50" s="75"/>
      <c r="Y50" s="77"/>
      <c r="Z50" s="77"/>
      <c r="AA50" s="77"/>
      <c r="AB50" s="66" t="s">
        <v>325</v>
      </c>
      <c r="AC50" s="80" t="s">
        <v>322</v>
      </c>
      <c r="AD50" s="77"/>
      <c r="AE50" s="77"/>
      <c r="AF50" s="77"/>
      <c r="AG50" s="77"/>
      <c r="AH50" s="77"/>
      <c r="AI50" s="77"/>
      <c r="AJ50" s="77"/>
      <c r="AK50" s="77"/>
      <c r="AL50" s="75"/>
      <c r="AM50" s="77"/>
      <c r="AN50" s="77"/>
    </row>
    <row r="51" spans="1:40" ht="53.25" customHeight="1" x14ac:dyDescent="0.3">
      <c r="A51" s="66" t="s">
        <v>326</v>
      </c>
      <c r="B51" s="80" t="s">
        <v>329</v>
      </c>
      <c r="C51" s="63" t="s">
        <v>210</v>
      </c>
      <c r="D51" s="65" t="s">
        <v>211</v>
      </c>
      <c r="E51" s="129"/>
      <c r="F51" s="63" t="s">
        <v>219</v>
      </c>
      <c r="G51" s="63" t="s">
        <v>219</v>
      </c>
      <c r="H51" s="63" t="s">
        <v>219</v>
      </c>
      <c r="I51" s="63" t="s">
        <v>219</v>
      </c>
      <c r="J51" s="63" t="s">
        <v>219</v>
      </c>
      <c r="K51" s="63" t="s">
        <v>219</v>
      </c>
      <c r="L51" s="63" t="s">
        <v>219</v>
      </c>
      <c r="M51" s="63" t="s">
        <v>219</v>
      </c>
      <c r="N51" s="63" t="s">
        <v>219</v>
      </c>
      <c r="O51" s="63" t="s">
        <v>219</v>
      </c>
      <c r="P51" s="117">
        <v>2026</v>
      </c>
      <c r="Q51" s="70">
        <v>46387</v>
      </c>
      <c r="R51" s="66" t="s">
        <v>326</v>
      </c>
      <c r="S51" s="80" t="s">
        <v>329</v>
      </c>
      <c r="T51" s="75"/>
      <c r="U51" s="77"/>
      <c r="V51" s="75"/>
      <c r="W51" s="77"/>
      <c r="X51" s="75"/>
      <c r="Y51" s="77"/>
      <c r="Z51" s="77"/>
      <c r="AA51" s="77"/>
      <c r="AB51" s="66" t="s">
        <v>326</v>
      </c>
      <c r="AC51" s="80" t="s">
        <v>323</v>
      </c>
      <c r="AD51" s="77"/>
      <c r="AE51" s="77"/>
      <c r="AF51" s="77"/>
      <c r="AG51" s="77"/>
      <c r="AH51" s="77"/>
      <c r="AI51" s="77"/>
      <c r="AJ51" s="77"/>
      <c r="AK51" s="77"/>
      <c r="AL51" s="75"/>
      <c r="AM51" s="77"/>
      <c r="AN51" s="77"/>
    </row>
    <row r="52" spans="1:40" ht="44.25" customHeight="1" x14ac:dyDescent="0.3">
      <c r="A52" s="66" t="s">
        <v>327</v>
      </c>
      <c r="B52" s="80" t="s">
        <v>330</v>
      </c>
      <c r="C52" s="63" t="s">
        <v>210</v>
      </c>
      <c r="D52" s="65" t="s">
        <v>211</v>
      </c>
      <c r="E52" s="129"/>
      <c r="F52" s="63" t="s">
        <v>219</v>
      </c>
      <c r="G52" s="63" t="s">
        <v>219</v>
      </c>
      <c r="H52" s="63" t="s">
        <v>219</v>
      </c>
      <c r="I52" s="63" t="s">
        <v>219</v>
      </c>
      <c r="J52" s="63" t="s">
        <v>219</v>
      </c>
      <c r="K52" s="63" t="s">
        <v>219</v>
      </c>
      <c r="L52" s="63" t="s">
        <v>219</v>
      </c>
      <c r="M52" s="63" t="s">
        <v>219</v>
      </c>
      <c r="N52" s="63" t="s">
        <v>219</v>
      </c>
      <c r="O52" s="63" t="s">
        <v>219</v>
      </c>
      <c r="P52" s="117">
        <v>2026</v>
      </c>
      <c r="Q52" s="70">
        <v>46387</v>
      </c>
      <c r="R52" s="66" t="s">
        <v>327</v>
      </c>
      <c r="S52" s="80" t="s">
        <v>330</v>
      </c>
      <c r="T52" s="75"/>
      <c r="U52" s="77"/>
      <c r="V52" s="75"/>
      <c r="W52" s="77"/>
      <c r="X52" s="75"/>
      <c r="Y52" s="77"/>
      <c r="Z52" s="77"/>
      <c r="AA52" s="77"/>
      <c r="AB52" s="66" t="s">
        <v>327</v>
      </c>
      <c r="AC52" s="80" t="s">
        <v>324</v>
      </c>
      <c r="AD52" s="77"/>
      <c r="AE52" s="77"/>
      <c r="AF52" s="77"/>
      <c r="AG52" s="77"/>
      <c r="AH52" s="77"/>
      <c r="AI52" s="77"/>
      <c r="AJ52" s="77"/>
      <c r="AK52" s="77"/>
      <c r="AL52" s="75"/>
      <c r="AM52" s="77"/>
      <c r="AN52" s="77"/>
    </row>
    <row r="53" spans="1:40" ht="61.5" customHeight="1" x14ac:dyDescent="0.3">
      <c r="A53" s="66" t="s">
        <v>328</v>
      </c>
      <c r="B53" s="80" t="s">
        <v>331</v>
      </c>
      <c r="C53" s="63" t="s">
        <v>210</v>
      </c>
      <c r="D53" s="65" t="s">
        <v>211</v>
      </c>
      <c r="E53" s="129"/>
      <c r="F53" s="63" t="s">
        <v>219</v>
      </c>
      <c r="G53" s="63" t="s">
        <v>219</v>
      </c>
      <c r="H53" s="63" t="s">
        <v>219</v>
      </c>
      <c r="I53" s="63" t="s">
        <v>219</v>
      </c>
      <c r="J53" s="63" t="s">
        <v>219</v>
      </c>
      <c r="K53" s="63" t="s">
        <v>219</v>
      </c>
      <c r="L53" s="63" t="s">
        <v>219</v>
      </c>
      <c r="M53" s="63" t="s">
        <v>219</v>
      </c>
      <c r="N53" s="63" t="s">
        <v>219</v>
      </c>
      <c r="O53" s="63" t="s">
        <v>219</v>
      </c>
      <c r="P53" s="117">
        <v>2026</v>
      </c>
      <c r="Q53" s="70">
        <v>46387</v>
      </c>
      <c r="R53" s="66" t="s">
        <v>328</v>
      </c>
      <c r="S53" s="80" t="s">
        <v>331</v>
      </c>
      <c r="T53" s="76"/>
      <c r="U53" s="78"/>
      <c r="V53" s="76"/>
      <c r="W53" s="78"/>
      <c r="X53" s="76"/>
      <c r="Y53" s="78"/>
      <c r="Z53" s="78"/>
      <c r="AA53" s="78"/>
      <c r="AB53" s="66" t="s">
        <v>328</v>
      </c>
      <c r="AC53" s="80" t="s">
        <v>321</v>
      </c>
      <c r="AD53" s="78"/>
      <c r="AE53" s="78"/>
      <c r="AF53" s="78"/>
      <c r="AG53" s="78"/>
      <c r="AH53" s="78"/>
      <c r="AI53" s="78"/>
      <c r="AJ53" s="78"/>
      <c r="AK53" s="78"/>
      <c r="AL53" s="76"/>
      <c r="AM53" s="78"/>
      <c r="AN53" s="78"/>
    </row>
    <row r="54" spans="1:40" ht="75" x14ac:dyDescent="0.3">
      <c r="A54" s="66" t="s">
        <v>227</v>
      </c>
      <c r="B54" s="81" t="s">
        <v>314</v>
      </c>
      <c r="C54" s="63" t="s">
        <v>210</v>
      </c>
      <c r="D54" s="63" t="s">
        <v>211</v>
      </c>
      <c r="E54" s="129"/>
      <c r="F54" s="63" t="s">
        <v>219</v>
      </c>
      <c r="G54" s="63" t="s">
        <v>219</v>
      </c>
      <c r="H54" s="63" t="s">
        <v>219</v>
      </c>
      <c r="I54" s="63" t="s">
        <v>219</v>
      </c>
      <c r="J54" s="63" t="s">
        <v>219</v>
      </c>
      <c r="K54" s="63" t="s">
        <v>219</v>
      </c>
      <c r="L54" s="63" t="s">
        <v>219</v>
      </c>
      <c r="M54" s="63" t="s">
        <v>219</v>
      </c>
      <c r="N54" s="63" t="s">
        <v>219</v>
      </c>
      <c r="O54" s="63" t="s">
        <v>219</v>
      </c>
      <c r="P54" s="117">
        <v>2026</v>
      </c>
      <c r="Q54" s="70">
        <v>46387</v>
      </c>
      <c r="R54" s="66" t="s">
        <v>227</v>
      </c>
      <c r="S54" s="81" t="s">
        <v>314</v>
      </c>
      <c r="T54" s="59">
        <f>V54</f>
        <v>499.76780000000002</v>
      </c>
      <c r="U54" s="69">
        <v>0</v>
      </c>
      <c r="V54" s="59">
        <f t="shared" ref="V54:V61" si="0">Y54</f>
        <v>499.76780000000002</v>
      </c>
      <c r="W54" s="69">
        <v>0</v>
      </c>
      <c r="X54" s="69">
        <v>0</v>
      </c>
      <c r="Y54" s="59">
        <v>499.76780000000002</v>
      </c>
      <c r="Z54" s="69">
        <v>0</v>
      </c>
      <c r="AA54" s="69">
        <v>0</v>
      </c>
      <c r="AB54" s="66" t="s">
        <v>227</v>
      </c>
      <c r="AC54" s="81" t="s">
        <v>314</v>
      </c>
      <c r="AD54" s="69">
        <v>0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59">
        <f>Y54</f>
        <v>499.76780000000002</v>
      </c>
      <c r="AM54" s="69">
        <v>0</v>
      </c>
      <c r="AN54" s="69">
        <v>0</v>
      </c>
    </row>
    <row r="55" spans="1:40" ht="59.25" customHeight="1" x14ac:dyDescent="0.3">
      <c r="A55" s="66" t="s">
        <v>228</v>
      </c>
      <c r="B55" s="80" t="s">
        <v>237</v>
      </c>
      <c r="C55" s="63" t="s">
        <v>210</v>
      </c>
      <c r="D55" s="63" t="s">
        <v>211</v>
      </c>
      <c r="E55" s="129"/>
      <c r="F55" s="63" t="s">
        <v>219</v>
      </c>
      <c r="G55" s="63" t="s">
        <v>219</v>
      </c>
      <c r="H55" s="63" t="s">
        <v>219</v>
      </c>
      <c r="I55" s="63" t="s">
        <v>219</v>
      </c>
      <c r="J55" s="63" t="s">
        <v>219</v>
      </c>
      <c r="K55" s="63" t="s">
        <v>219</v>
      </c>
      <c r="L55" s="63" t="s">
        <v>219</v>
      </c>
      <c r="M55" s="63" t="s">
        <v>219</v>
      </c>
      <c r="N55" s="63" t="s">
        <v>219</v>
      </c>
      <c r="O55" s="63" t="s">
        <v>219</v>
      </c>
      <c r="P55" s="117">
        <v>2026</v>
      </c>
      <c r="Q55" s="70">
        <v>46387</v>
      </c>
      <c r="R55" s="66" t="s">
        <v>228</v>
      </c>
      <c r="S55" s="81" t="s">
        <v>237</v>
      </c>
      <c r="T55" s="59">
        <f t="shared" ref="T55:T61" si="1">V55</f>
        <v>425.52508999999998</v>
      </c>
      <c r="U55" s="69">
        <v>0</v>
      </c>
      <c r="V55" s="59">
        <f t="shared" si="0"/>
        <v>425.52508999999998</v>
      </c>
      <c r="W55" s="69">
        <v>0</v>
      </c>
      <c r="X55" s="69">
        <v>0</v>
      </c>
      <c r="Y55" s="59">
        <v>425.52508999999998</v>
      </c>
      <c r="Z55" s="69">
        <v>0</v>
      </c>
      <c r="AA55" s="69">
        <v>0</v>
      </c>
      <c r="AB55" s="66" t="s">
        <v>228</v>
      </c>
      <c r="AC55" s="81" t="s">
        <v>237</v>
      </c>
      <c r="AD55" s="69">
        <v>0</v>
      </c>
      <c r="AE55" s="69">
        <v>0</v>
      </c>
      <c r="AF55" s="69">
        <v>0</v>
      </c>
      <c r="AG55" s="69">
        <v>0</v>
      </c>
      <c r="AH55" s="69">
        <v>0</v>
      </c>
      <c r="AI55" s="69">
        <v>0</v>
      </c>
      <c r="AJ55" s="69">
        <v>0</v>
      </c>
      <c r="AK55" s="69">
        <v>0</v>
      </c>
      <c r="AL55" s="59">
        <f>Y55</f>
        <v>425.52508999999998</v>
      </c>
      <c r="AM55" s="69">
        <v>0</v>
      </c>
      <c r="AN55" s="69">
        <v>0</v>
      </c>
    </row>
    <row r="56" spans="1:40" ht="83.25" customHeight="1" x14ac:dyDescent="0.3">
      <c r="A56" s="66" t="s">
        <v>229</v>
      </c>
      <c r="B56" s="80" t="s">
        <v>247</v>
      </c>
      <c r="C56" s="63" t="s">
        <v>210</v>
      </c>
      <c r="D56" s="63" t="s">
        <v>211</v>
      </c>
      <c r="E56" s="129"/>
      <c r="F56" s="63" t="s">
        <v>219</v>
      </c>
      <c r="G56" s="63" t="s">
        <v>219</v>
      </c>
      <c r="H56" s="63" t="s">
        <v>219</v>
      </c>
      <c r="I56" s="63" t="s">
        <v>219</v>
      </c>
      <c r="J56" s="63" t="s">
        <v>219</v>
      </c>
      <c r="K56" s="63" t="s">
        <v>219</v>
      </c>
      <c r="L56" s="63" t="s">
        <v>219</v>
      </c>
      <c r="M56" s="63" t="s">
        <v>219</v>
      </c>
      <c r="N56" s="63" t="s">
        <v>219</v>
      </c>
      <c r="O56" s="63" t="s">
        <v>219</v>
      </c>
      <c r="P56" s="117">
        <v>2026</v>
      </c>
      <c r="Q56" s="70">
        <v>46387</v>
      </c>
      <c r="R56" s="66" t="s">
        <v>229</v>
      </c>
      <c r="S56" s="81" t="s">
        <v>247</v>
      </c>
      <c r="T56" s="59">
        <f t="shared" si="1"/>
        <v>1101.4623200000001</v>
      </c>
      <c r="U56" s="69">
        <v>0</v>
      </c>
      <c r="V56" s="59">
        <f t="shared" si="0"/>
        <v>1101.4623200000001</v>
      </c>
      <c r="W56" s="69">
        <v>0</v>
      </c>
      <c r="X56" s="69">
        <v>0</v>
      </c>
      <c r="Y56" s="59">
        <v>1101.4623200000001</v>
      </c>
      <c r="Z56" s="69">
        <v>0</v>
      </c>
      <c r="AA56" s="69">
        <v>0</v>
      </c>
      <c r="AB56" s="66" t="s">
        <v>229</v>
      </c>
      <c r="AC56" s="81" t="s">
        <v>247</v>
      </c>
      <c r="AD56" s="69">
        <v>0</v>
      </c>
      <c r="AE56" s="69">
        <v>0</v>
      </c>
      <c r="AF56" s="69">
        <v>0</v>
      </c>
      <c r="AG56" s="69">
        <v>0</v>
      </c>
      <c r="AH56" s="69">
        <v>0</v>
      </c>
      <c r="AI56" s="69">
        <v>0</v>
      </c>
      <c r="AJ56" s="69">
        <v>0</v>
      </c>
      <c r="AK56" s="69">
        <v>0</v>
      </c>
      <c r="AL56" s="59">
        <f>Y56</f>
        <v>1101.4623200000001</v>
      </c>
      <c r="AM56" s="69">
        <v>0</v>
      </c>
      <c r="AN56" s="69">
        <v>0</v>
      </c>
    </row>
    <row r="57" spans="1:40" ht="19.5" customHeight="1" x14ac:dyDescent="0.3">
      <c r="A57" s="66" t="s">
        <v>230</v>
      </c>
      <c r="B57" s="80" t="s">
        <v>238</v>
      </c>
      <c r="C57" s="63" t="s">
        <v>210</v>
      </c>
      <c r="D57" s="63" t="s">
        <v>211</v>
      </c>
      <c r="E57" s="129"/>
      <c r="F57" s="63" t="s">
        <v>219</v>
      </c>
      <c r="G57" s="63" t="s">
        <v>219</v>
      </c>
      <c r="H57" s="63" t="s">
        <v>219</v>
      </c>
      <c r="I57" s="63" t="s">
        <v>219</v>
      </c>
      <c r="J57" s="63" t="s">
        <v>219</v>
      </c>
      <c r="K57" s="63" t="s">
        <v>219</v>
      </c>
      <c r="L57" s="63" t="s">
        <v>219</v>
      </c>
      <c r="M57" s="63" t="s">
        <v>219</v>
      </c>
      <c r="N57" s="63" t="s">
        <v>219</v>
      </c>
      <c r="O57" s="63" t="s">
        <v>219</v>
      </c>
      <c r="P57" s="117">
        <v>2026</v>
      </c>
      <c r="Q57" s="70">
        <v>46387</v>
      </c>
      <c r="R57" s="66" t="s">
        <v>230</v>
      </c>
      <c r="S57" s="81" t="s">
        <v>238</v>
      </c>
      <c r="T57" s="59">
        <f t="shared" si="1"/>
        <v>484.05104</v>
      </c>
      <c r="U57" s="69">
        <v>0</v>
      </c>
      <c r="V57" s="59">
        <f t="shared" si="0"/>
        <v>484.05104</v>
      </c>
      <c r="W57" s="69">
        <v>0</v>
      </c>
      <c r="X57" s="69">
        <v>0</v>
      </c>
      <c r="Y57" s="59">
        <v>484.05104</v>
      </c>
      <c r="Z57" s="69">
        <v>0</v>
      </c>
      <c r="AA57" s="69">
        <v>0</v>
      </c>
      <c r="AB57" s="66" t="s">
        <v>230</v>
      </c>
      <c r="AC57" s="81" t="s">
        <v>238</v>
      </c>
      <c r="AD57" s="69">
        <v>0</v>
      </c>
      <c r="AE57" s="69">
        <v>0</v>
      </c>
      <c r="AF57" s="69">
        <v>0</v>
      </c>
      <c r="AG57" s="69">
        <v>0</v>
      </c>
      <c r="AH57" s="69">
        <v>0</v>
      </c>
      <c r="AI57" s="69">
        <v>0</v>
      </c>
      <c r="AJ57" s="69">
        <v>0</v>
      </c>
      <c r="AK57" s="69">
        <v>0</v>
      </c>
      <c r="AL57" s="59">
        <f>Y57</f>
        <v>484.05104</v>
      </c>
      <c r="AM57" s="69">
        <v>0</v>
      </c>
      <c r="AN57" s="69">
        <v>0</v>
      </c>
    </row>
    <row r="58" spans="1:40" ht="42" customHeight="1" x14ac:dyDescent="0.3">
      <c r="A58" s="66" t="s">
        <v>231</v>
      </c>
      <c r="B58" s="80" t="s">
        <v>239</v>
      </c>
      <c r="C58" s="63" t="s">
        <v>210</v>
      </c>
      <c r="D58" s="63" t="s">
        <v>211</v>
      </c>
      <c r="E58" s="129"/>
      <c r="F58" s="63" t="s">
        <v>219</v>
      </c>
      <c r="G58" s="63" t="s">
        <v>219</v>
      </c>
      <c r="H58" s="63" t="s">
        <v>219</v>
      </c>
      <c r="I58" s="63" t="s">
        <v>219</v>
      </c>
      <c r="J58" s="63" t="s">
        <v>219</v>
      </c>
      <c r="K58" s="63" t="s">
        <v>219</v>
      </c>
      <c r="L58" s="63" t="s">
        <v>219</v>
      </c>
      <c r="M58" s="63" t="s">
        <v>219</v>
      </c>
      <c r="N58" s="63" t="s">
        <v>219</v>
      </c>
      <c r="O58" s="63" t="s">
        <v>219</v>
      </c>
      <c r="P58" s="117">
        <v>2026</v>
      </c>
      <c r="Q58" s="70">
        <v>46387</v>
      </c>
      <c r="R58" s="66" t="s">
        <v>231</v>
      </c>
      <c r="S58" s="81" t="s">
        <v>239</v>
      </c>
      <c r="T58" s="59">
        <f t="shared" si="1"/>
        <v>577.06547999999998</v>
      </c>
      <c r="U58" s="69">
        <v>0</v>
      </c>
      <c r="V58" s="59">
        <f t="shared" si="0"/>
        <v>577.06547999999998</v>
      </c>
      <c r="W58" s="69">
        <v>0</v>
      </c>
      <c r="X58" s="69">
        <v>0</v>
      </c>
      <c r="Y58" s="59">
        <v>577.06547999999998</v>
      </c>
      <c r="Z58" s="69">
        <v>0</v>
      </c>
      <c r="AA58" s="69">
        <v>0</v>
      </c>
      <c r="AB58" s="66" t="s">
        <v>231</v>
      </c>
      <c r="AC58" s="81" t="s">
        <v>239</v>
      </c>
      <c r="AD58" s="69">
        <v>0</v>
      </c>
      <c r="AE58" s="69">
        <v>0</v>
      </c>
      <c r="AF58" s="69">
        <v>0</v>
      </c>
      <c r="AG58" s="69">
        <v>0</v>
      </c>
      <c r="AH58" s="69">
        <v>0</v>
      </c>
      <c r="AI58" s="69">
        <v>0</v>
      </c>
      <c r="AJ58" s="69">
        <v>0</v>
      </c>
      <c r="AK58" s="69">
        <v>0</v>
      </c>
      <c r="AL58" s="59">
        <f>Y58</f>
        <v>577.06547999999998</v>
      </c>
      <c r="AM58" s="69">
        <v>0</v>
      </c>
      <c r="AN58" s="69">
        <v>0</v>
      </c>
    </row>
    <row r="59" spans="1:40" ht="19.5" customHeight="1" x14ac:dyDescent="0.3">
      <c r="A59" s="66" t="s">
        <v>232</v>
      </c>
      <c r="B59" s="80" t="s">
        <v>243</v>
      </c>
      <c r="C59" s="63" t="s">
        <v>210</v>
      </c>
      <c r="D59" s="63" t="s">
        <v>211</v>
      </c>
      <c r="E59" s="129"/>
      <c r="F59" s="63" t="s">
        <v>219</v>
      </c>
      <c r="G59" s="63" t="s">
        <v>219</v>
      </c>
      <c r="H59" s="63" t="s">
        <v>219</v>
      </c>
      <c r="I59" s="63" t="s">
        <v>219</v>
      </c>
      <c r="J59" s="63" t="s">
        <v>219</v>
      </c>
      <c r="K59" s="63" t="s">
        <v>219</v>
      </c>
      <c r="L59" s="63" t="s">
        <v>219</v>
      </c>
      <c r="M59" s="63" t="s">
        <v>219</v>
      </c>
      <c r="N59" s="63" t="s">
        <v>219</v>
      </c>
      <c r="O59" s="63" t="s">
        <v>219</v>
      </c>
      <c r="P59" s="117">
        <v>2026</v>
      </c>
      <c r="Q59" s="70">
        <v>46387</v>
      </c>
      <c r="R59" s="66" t="s">
        <v>232</v>
      </c>
      <c r="S59" s="81" t="s">
        <v>243</v>
      </c>
      <c r="T59" s="59">
        <f t="shared" si="1"/>
        <v>129.51668000000001</v>
      </c>
      <c r="U59" s="69">
        <v>0</v>
      </c>
      <c r="V59" s="59">
        <f t="shared" si="0"/>
        <v>129.51668000000001</v>
      </c>
      <c r="W59" s="69">
        <v>0</v>
      </c>
      <c r="X59" s="69">
        <v>0</v>
      </c>
      <c r="Y59" s="59">
        <v>129.51668000000001</v>
      </c>
      <c r="Z59" s="69">
        <v>0</v>
      </c>
      <c r="AA59" s="69">
        <v>0</v>
      </c>
      <c r="AB59" s="66" t="s">
        <v>232</v>
      </c>
      <c r="AC59" s="81" t="s">
        <v>243</v>
      </c>
      <c r="AD59" s="69">
        <v>0</v>
      </c>
      <c r="AE59" s="69">
        <v>0</v>
      </c>
      <c r="AF59" s="69">
        <v>0</v>
      </c>
      <c r="AG59" s="69">
        <v>0</v>
      </c>
      <c r="AH59" s="69">
        <v>0</v>
      </c>
      <c r="AI59" s="69">
        <v>0</v>
      </c>
      <c r="AJ59" s="69">
        <v>0</v>
      </c>
      <c r="AK59" s="69">
        <v>0</v>
      </c>
      <c r="AL59" s="59">
        <f t="shared" ref="AL59:AL61" si="2">Y59</f>
        <v>129.51668000000001</v>
      </c>
      <c r="AM59" s="69">
        <v>0</v>
      </c>
      <c r="AN59" s="69">
        <v>0</v>
      </c>
    </row>
    <row r="60" spans="1:40" ht="19.5" customHeight="1" x14ac:dyDescent="0.3">
      <c r="A60" s="66" t="s">
        <v>233</v>
      </c>
      <c r="B60" s="82" t="s">
        <v>244</v>
      </c>
      <c r="C60" s="63" t="s">
        <v>210</v>
      </c>
      <c r="D60" s="63" t="s">
        <v>211</v>
      </c>
      <c r="E60" s="129"/>
      <c r="F60" s="63" t="s">
        <v>219</v>
      </c>
      <c r="G60" s="63" t="s">
        <v>219</v>
      </c>
      <c r="H60" s="63" t="s">
        <v>219</v>
      </c>
      <c r="I60" s="63" t="s">
        <v>219</v>
      </c>
      <c r="J60" s="63" t="s">
        <v>219</v>
      </c>
      <c r="K60" s="63" t="s">
        <v>219</v>
      </c>
      <c r="L60" s="63" t="s">
        <v>219</v>
      </c>
      <c r="M60" s="63" t="s">
        <v>219</v>
      </c>
      <c r="N60" s="63" t="s">
        <v>219</v>
      </c>
      <c r="O60" s="63" t="s">
        <v>219</v>
      </c>
      <c r="P60" s="117">
        <v>2026</v>
      </c>
      <c r="Q60" s="70">
        <v>46387</v>
      </c>
      <c r="R60" s="66" t="s">
        <v>233</v>
      </c>
      <c r="S60" s="81" t="s">
        <v>244</v>
      </c>
      <c r="T60" s="59">
        <f t="shared" si="1"/>
        <v>119.86604</v>
      </c>
      <c r="U60" s="69">
        <v>0</v>
      </c>
      <c r="V60" s="59">
        <f t="shared" si="0"/>
        <v>119.86604</v>
      </c>
      <c r="W60" s="69">
        <v>0</v>
      </c>
      <c r="X60" s="69">
        <v>0</v>
      </c>
      <c r="Y60" s="59">
        <v>119.86604</v>
      </c>
      <c r="Z60" s="69">
        <v>0</v>
      </c>
      <c r="AA60" s="69">
        <v>0</v>
      </c>
      <c r="AB60" s="66" t="s">
        <v>233</v>
      </c>
      <c r="AC60" s="81" t="s">
        <v>244</v>
      </c>
      <c r="AD60" s="69">
        <v>0</v>
      </c>
      <c r="AE60" s="69">
        <v>0</v>
      </c>
      <c r="AF60" s="69">
        <v>0</v>
      </c>
      <c r="AG60" s="69">
        <v>0</v>
      </c>
      <c r="AH60" s="69">
        <v>0</v>
      </c>
      <c r="AI60" s="69">
        <v>0</v>
      </c>
      <c r="AJ60" s="69">
        <v>0</v>
      </c>
      <c r="AK60" s="69">
        <v>0</v>
      </c>
      <c r="AL60" s="59">
        <f t="shared" si="2"/>
        <v>119.86604</v>
      </c>
      <c r="AM60" s="69">
        <v>0</v>
      </c>
      <c r="AN60" s="69">
        <v>0</v>
      </c>
    </row>
    <row r="61" spans="1:40" ht="19.5" customHeight="1" x14ac:dyDescent="0.3">
      <c r="A61" s="66" t="s">
        <v>240</v>
      </c>
      <c r="B61" s="82" t="s">
        <v>245</v>
      </c>
      <c r="C61" s="63" t="s">
        <v>210</v>
      </c>
      <c r="D61" s="63" t="s">
        <v>211</v>
      </c>
      <c r="E61" s="130"/>
      <c r="F61" s="63" t="s">
        <v>219</v>
      </c>
      <c r="G61" s="63" t="s">
        <v>219</v>
      </c>
      <c r="H61" s="63" t="s">
        <v>219</v>
      </c>
      <c r="I61" s="63" t="s">
        <v>219</v>
      </c>
      <c r="J61" s="63" t="s">
        <v>219</v>
      </c>
      <c r="K61" s="63" t="s">
        <v>219</v>
      </c>
      <c r="L61" s="63" t="s">
        <v>219</v>
      </c>
      <c r="M61" s="63" t="s">
        <v>219</v>
      </c>
      <c r="N61" s="63" t="s">
        <v>219</v>
      </c>
      <c r="O61" s="63" t="s">
        <v>219</v>
      </c>
      <c r="P61" s="117">
        <v>2026</v>
      </c>
      <c r="Q61" s="70">
        <v>46387</v>
      </c>
      <c r="R61" s="66" t="s">
        <v>240</v>
      </c>
      <c r="S61" s="81" t="s">
        <v>245</v>
      </c>
      <c r="T61" s="59">
        <f t="shared" si="1"/>
        <v>38.293190000000003</v>
      </c>
      <c r="U61" s="69">
        <v>0</v>
      </c>
      <c r="V61" s="59">
        <f t="shared" si="0"/>
        <v>38.293190000000003</v>
      </c>
      <c r="W61" s="69">
        <v>0</v>
      </c>
      <c r="X61" s="69">
        <v>0</v>
      </c>
      <c r="Y61" s="59">
        <v>38.293190000000003</v>
      </c>
      <c r="Z61" s="69">
        <v>0</v>
      </c>
      <c r="AA61" s="69">
        <v>0</v>
      </c>
      <c r="AB61" s="66" t="s">
        <v>240</v>
      </c>
      <c r="AC61" s="81" t="s">
        <v>245</v>
      </c>
      <c r="AD61" s="69">
        <v>0</v>
      </c>
      <c r="AE61" s="69">
        <v>0</v>
      </c>
      <c r="AF61" s="69">
        <v>0</v>
      </c>
      <c r="AG61" s="69">
        <v>0</v>
      </c>
      <c r="AH61" s="69">
        <v>0</v>
      </c>
      <c r="AI61" s="69">
        <v>0</v>
      </c>
      <c r="AJ61" s="69">
        <v>0</v>
      </c>
      <c r="AK61" s="69">
        <v>0</v>
      </c>
      <c r="AL61" s="59">
        <f t="shared" si="2"/>
        <v>38.293190000000003</v>
      </c>
      <c r="AM61" s="69">
        <v>0</v>
      </c>
      <c r="AN61" s="69">
        <v>0</v>
      </c>
    </row>
    <row r="62" spans="1:40" ht="18.75" customHeight="1" x14ac:dyDescent="0.3">
      <c r="L62" s="124"/>
      <c r="M62" s="180"/>
      <c r="N62" s="180"/>
      <c r="O62" s="180"/>
      <c r="P62" s="180"/>
      <c r="Q62" s="180" t="s">
        <v>361</v>
      </c>
      <c r="T62" s="180"/>
      <c r="U62" s="180"/>
      <c r="V62" s="180"/>
      <c r="W62" s="180"/>
      <c r="X62" s="180"/>
      <c r="Y62" s="180"/>
      <c r="Z62" s="180"/>
      <c r="AA62" s="180" t="s">
        <v>361</v>
      </c>
      <c r="AG62" s="180"/>
      <c r="AH62" s="180"/>
      <c r="AI62" s="180"/>
      <c r="AJ62" s="180"/>
      <c r="AK62" s="180"/>
      <c r="AL62" s="180"/>
      <c r="AM62" s="180"/>
      <c r="AN62" s="180" t="s">
        <v>361</v>
      </c>
    </row>
    <row r="63" spans="1:40" ht="18.75" customHeight="1" x14ac:dyDescent="0.3">
      <c r="K63" s="74"/>
      <c r="L63" s="124"/>
      <c r="M63" s="180"/>
      <c r="N63" s="180"/>
      <c r="O63" s="180"/>
      <c r="P63" s="180"/>
      <c r="Q63" s="180" t="s">
        <v>359</v>
      </c>
      <c r="T63" s="180"/>
      <c r="U63" s="180"/>
      <c r="V63" s="180"/>
      <c r="W63" s="180"/>
      <c r="X63" s="180"/>
      <c r="Y63" s="180"/>
      <c r="Z63" s="180"/>
      <c r="AA63" s="180" t="s">
        <v>359</v>
      </c>
      <c r="AG63" s="180"/>
      <c r="AH63" s="180"/>
      <c r="AI63" s="180"/>
      <c r="AJ63" s="180"/>
      <c r="AK63" s="180"/>
      <c r="AL63" s="180"/>
      <c r="AM63" s="180"/>
      <c r="AN63" s="180" t="s">
        <v>359</v>
      </c>
    </row>
    <row r="64" spans="1:40" ht="18.75" customHeight="1" x14ac:dyDescent="0.3">
      <c r="K64" s="74"/>
      <c r="L64" s="124"/>
      <c r="M64" s="180"/>
      <c r="N64" s="180"/>
      <c r="O64" s="180"/>
      <c r="P64" s="180"/>
      <c r="Q64" s="180" t="s">
        <v>360</v>
      </c>
      <c r="T64" s="180"/>
      <c r="U64" s="180"/>
      <c r="V64" s="180"/>
      <c r="W64" s="180"/>
      <c r="X64" s="180"/>
      <c r="Y64" s="180"/>
      <c r="Z64" s="180"/>
      <c r="AA64" s="180" t="s">
        <v>360</v>
      </c>
      <c r="AG64" s="180"/>
      <c r="AH64" s="180"/>
      <c r="AI64" s="180"/>
      <c r="AJ64" s="180"/>
      <c r="AK64" s="180"/>
      <c r="AL64" s="180"/>
      <c r="AM64" s="180"/>
      <c r="AN64" s="180" t="s">
        <v>360</v>
      </c>
    </row>
    <row r="65" spans="1:42" x14ac:dyDescent="0.3">
      <c r="A65" s="135" t="s">
        <v>0</v>
      </c>
      <c r="B65" s="135" t="s">
        <v>1</v>
      </c>
      <c r="C65" s="135" t="s">
        <v>2</v>
      </c>
      <c r="D65" s="135" t="s">
        <v>3</v>
      </c>
      <c r="E65" s="135" t="s">
        <v>4</v>
      </c>
      <c r="F65" s="135" t="s">
        <v>5</v>
      </c>
      <c r="G65" s="135"/>
      <c r="H65" s="135"/>
      <c r="I65" s="135"/>
      <c r="J65" s="135"/>
      <c r="K65" s="135"/>
      <c r="L65" s="135"/>
      <c r="M65" s="135"/>
      <c r="N65" s="135"/>
      <c r="O65" s="135"/>
      <c r="P65" s="135" t="s">
        <v>6</v>
      </c>
      <c r="Q65" s="135" t="s">
        <v>7</v>
      </c>
      <c r="R65" s="135" t="s">
        <v>0</v>
      </c>
      <c r="S65" s="135" t="s">
        <v>1</v>
      </c>
      <c r="T65" s="135" t="s">
        <v>8</v>
      </c>
      <c r="U65" s="135"/>
      <c r="V65" s="135"/>
      <c r="W65" s="135"/>
      <c r="X65" s="135"/>
      <c r="Y65" s="135"/>
      <c r="Z65" s="135"/>
      <c r="AA65" s="135"/>
      <c r="AB65" s="135" t="s">
        <v>0</v>
      </c>
      <c r="AC65" s="135" t="s">
        <v>1</v>
      </c>
      <c r="AD65" s="135" t="s">
        <v>9</v>
      </c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</row>
    <row r="66" spans="1:42" x14ac:dyDescent="0.3">
      <c r="A66" s="135"/>
      <c r="B66" s="135"/>
      <c r="C66" s="135"/>
      <c r="D66" s="135"/>
      <c r="E66" s="135"/>
      <c r="F66" s="135" t="s">
        <v>10</v>
      </c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 t="s">
        <v>11</v>
      </c>
      <c r="U66" s="135"/>
      <c r="V66" s="135"/>
      <c r="W66" s="135" t="s">
        <v>224</v>
      </c>
      <c r="X66" s="135" t="s">
        <v>12</v>
      </c>
      <c r="Y66" s="135"/>
      <c r="Z66" s="135"/>
      <c r="AA66" s="135" t="s">
        <v>13</v>
      </c>
      <c r="AB66" s="135"/>
      <c r="AC66" s="135"/>
      <c r="AD66" s="138" t="s">
        <v>14</v>
      </c>
      <c r="AE66" s="138" t="s">
        <v>15</v>
      </c>
      <c r="AF66" s="138" t="s">
        <v>16</v>
      </c>
      <c r="AG66" s="138" t="s">
        <v>17</v>
      </c>
      <c r="AH66" s="138" t="s">
        <v>18</v>
      </c>
      <c r="AI66" s="138"/>
      <c r="AJ66" s="136" t="s">
        <v>19</v>
      </c>
      <c r="AK66" s="138" t="s">
        <v>20</v>
      </c>
      <c r="AL66" s="136" t="s">
        <v>21</v>
      </c>
      <c r="AM66" s="138" t="s">
        <v>22</v>
      </c>
      <c r="AN66" s="138" t="s">
        <v>23</v>
      </c>
    </row>
    <row r="67" spans="1:42" x14ac:dyDescent="0.3">
      <c r="A67" s="135"/>
      <c r="B67" s="135"/>
      <c r="C67" s="135"/>
      <c r="D67" s="135"/>
      <c r="E67" s="135"/>
      <c r="F67" s="135" t="s">
        <v>24</v>
      </c>
      <c r="G67" s="135"/>
      <c r="H67" s="135"/>
      <c r="I67" s="135"/>
      <c r="J67" s="135"/>
      <c r="K67" s="135" t="s">
        <v>25</v>
      </c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8"/>
      <c r="AE67" s="138"/>
      <c r="AF67" s="138"/>
      <c r="AG67" s="138"/>
      <c r="AH67" s="138"/>
      <c r="AI67" s="138"/>
      <c r="AJ67" s="136"/>
      <c r="AK67" s="138"/>
      <c r="AL67" s="136"/>
      <c r="AM67" s="138"/>
      <c r="AN67" s="138"/>
    </row>
    <row r="68" spans="1:42" ht="18.75" customHeight="1" x14ac:dyDescent="0.3">
      <c r="A68" s="135"/>
      <c r="B68" s="135"/>
      <c r="C68" s="135"/>
      <c r="D68" s="135"/>
      <c r="E68" s="135"/>
      <c r="F68" s="135" t="s">
        <v>26</v>
      </c>
      <c r="G68" s="135"/>
      <c r="H68" s="135"/>
      <c r="I68" s="135"/>
      <c r="J68" s="135" t="s">
        <v>27</v>
      </c>
      <c r="K68" s="135" t="s">
        <v>26</v>
      </c>
      <c r="L68" s="135"/>
      <c r="M68" s="135"/>
      <c r="N68" s="135"/>
      <c r="O68" s="135" t="s">
        <v>27</v>
      </c>
      <c r="P68" s="135"/>
      <c r="Q68" s="135"/>
      <c r="R68" s="135"/>
      <c r="S68" s="135"/>
      <c r="T68" s="135" t="s">
        <v>28</v>
      </c>
      <c r="U68" s="135" t="s">
        <v>29</v>
      </c>
      <c r="V68" s="135"/>
      <c r="W68" s="135"/>
      <c r="X68" s="135"/>
      <c r="Y68" s="135"/>
      <c r="Z68" s="135"/>
      <c r="AA68" s="135"/>
      <c r="AB68" s="135"/>
      <c r="AC68" s="135"/>
      <c r="AD68" s="138"/>
      <c r="AE68" s="138"/>
      <c r="AF68" s="138"/>
      <c r="AG68" s="138"/>
      <c r="AH68" s="136" t="s">
        <v>30</v>
      </c>
      <c r="AI68" s="137" t="s">
        <v>31</v>
      </c>
      <c r="AJ68" s="136"/>
      <c r="AK68" s="138"/>
      <c r="AL68" s="136"/>
      <c r="AM68" s="138"/>
      <c r="AN68" s="138"/>
    </row>
    <row r="69" spans="1:42" ht="159.75" customHeight="1" x14ac:dyDescent="0.3">
      <c r="A69" s="135"/>
      <c r="B69" s="135"/>
      <c r="C69" s="135"/>
      <c r="D69" s="135"/>
      <c r="E69" s="135"/>
      <c r="F69" s="63" t="s">
        <v>32</v>
      </c>
      <c r="G69" s="63" t="s">
        <v>33</v>
      </c>
      <c r="H69" s="63" t="s">
        <v>34</v>
      </c>
      <c r="I69" s="63" t="s">
        <v>35</v>
      </c>
      <c r="J69" s="135"/>
      <c r="K69" s="63" t="s">
        <v>32</v>
      </c>
      <c r="L69" s="63" t="s">
        <v>33</v>
      </c>
      <c r="M69" s="63" t="s">
        <v>34</v>
      </c>
      <c r="N69" s="63" t="s">
        <v>35</v>
      </c>
      <c r="O69" s="135"/>
      <c r="P69" s="135"/>
      <c r="Q69" s="135"/>
      <c r="R69" s="135"/>
      <c r="S69" s="135"/>
      <c r="T69" s="135"/>
      <c r="U69" s="63" t="s">
        <v>36</v>
      </c>
      <c r="V69" s="63" t="s">
        <v>37</v>
      </c>
      <c r="W69" s="135"/>
      <c r="X69" s="63">
        <v>2025</v>
      </c>
      <c r="Y69" s="63">
        <v>2026</v>
      </c>
      <c r="Z69" s="63" t="s">
        <v>205</v>
      </c>
      <c r="AA69" s="135"/>
      <c r="AB69" s="135"/>
      <c r="AC69" s="135"/>
      <c r="AD69" s="138"/>
      <c r="AE69" s="138"/>
      <c r="AF69" s="138"/>
      <c r="AG69" s="138"/>
      <c r="AH69" s="136"/>
      <c r="AI69" s="137"/>
      <c r="AJ69" s="136"/>
      <c r="AK69" s="138"/>
      <c r="AL69" s="136"/>
      <c r="AM69" s="138"/>
      <c r="AN69" s="138"/>
    </row>
    <row r="70" spans="1:42" x14ac:dyDescent="0.3">
      <c r="A70" s="63">
        <v>1</v>
      </c>
      <c r="B70" s="63">
        <v>2</v>
      </c>
      <c r="C70" s="63">
        <v>3</v>
      </c>
      <c r="D70" s="63">
        <v>4</v>
      </c>
      <c r="E70" s="63">
        <v>5</v>
      </c>
      <c r="F70" s="64" t="s">
        <v>59</v>
      </c>
      <c r="G70" s="64" t="s">
        <v>61</v>
      </c>
      <c r="H70" s="64" t="s">
        <v>62</v>
      </c>
      <c r="I70" s="64" t="s">
        <v>63</v>
      </c>
      <c r="J70" s="64" t="s">
        <v>64</v>
      </c>
      <c r="K70" s="64" t="s">
        <v>60</v>
      </c>
      <c r="L70" s="64" t="s">
        <v>65</v>
      </c>
      <c r="M70" s="64" t="s">
        <v>66</v>
      </c>
      <c r="N70" s="64" t="s">
        <v>67</v>
      </c>
      <c r="O70" s="64" t="s">
        <v>68</v>
      </c>
      <c r="P70" s="64">
        <v>8</v>
      </c>
      <c r="Q70" s="64">
        <v>9</v>
      </c>
      <c r="R70" s="63">
        <v>1</v>
      </c>
      <c r="S70" s="63">
        <v>2</v>
      </c>
      <c r="T70" s="64" t="s">
        <v>69</v>
      </c>
      <c r="U70" s="64" t="s">
        <v>70</v>
      </c>
      <c r="V70" s="64" t="s">
        <v>71</v>
      </c>
      <c r="W70" s="64" t="s">
        <v>72</v>
      </c>
      <c r="X70" s="64" t="s">
        <v>73</v>
      </c>
      <c r="Y70" s="64" t="s">
        <v>74</v>
      </c>
      <c r="Z70" s="64" t="s">
        <v>75</v>
      </c>
      <c r="AA70" s="64" t="s">
        <v>76</v>
      </c>
      <c r="AB70" s="63">
        <v>1</v>
      </c>
      <c r="AC70" s="63">
        <v>2</v>
      </c>
      <c r="AD70" s="64" t="s">
        <v>77</v>
      </c>
      <c r="AE70" s="64" t="s">
        <v>78</v>
      </c>
      <c r="AF70" s="64" t="s">
        <v>79</v>
      </c>
      <c r="AG70" s="64" t="s">
        <v>80</v>
      </c>
      <c r="AH70" s="64" t="s">
        <v>81</v>
      </c>
      <c r="AI70" s="64" t="s">
        <v>82</v>
      </c>
      <c r="AJ70" s="64" t="s">
        <v>83</v>
      </c>
      <c r="AK70" s="64" t="s">
        <v>84</v>
      </c>
      <c r="AL70" s="64" t="s">
        <v>85</v>
      </c>
      <c r="AM70" s="64" t="s">
        <v>86</v>
      </c>
      <c r="AN70" s="64" t="s">
        <v>87</v>
      </c>
    </row>
    <row r="71" spans="1:42" ht="19.5" customHeight="1" x14ac:dyDescent="0.3">
      <c r="A71" s="66" t="s">
        <v>241</v>
      </c>
      <c r="B71" s="82" t="s">
        <v>246</v>
      </c>
      <c r="C71" s="63" t="s">
        <v>210</v>
      </c>
      <c r="D71" s="63" t="s">
        <v>211</v>
      </c>
      <c r="E71" s="128" t="s">
        <v>213</v>
      </c>
      <c r="F71" s="63" t="s">
        <v>219</v>
      </c>
      <c r="G71" s="63" t="s">
        <v>219</v>
      </c>
      <c r="H71" s="63" t="s">
        <v>219</v>
      </c>
      <c r="I71" s="63" t="s">
        <v>219</v>
      </c>
      <c r="J71" s="63" t="s">
        <v>219</v>
      </c>
      <c r="K71" s="63" t="s">
        <v>219</v>
      </c>
      <c r="L71" s="63" t="s">
        <v>219</v>
      </c>
      <c r="M71" s="63" t="s">
        <v>219</v>
      </c>
      <c r="N71" s="63" t="s">
        <v>219</v>
      </c>
      <c r="O71" s="63" t="s">
        <v>219</v>
      </c>
      <c r="P71" s="117">
        <v>2026</v>
      </c>
      <c r="Q71" s="70">
        <v>46387</v>
      </c>
      <c r="R71" s="66" t="s">
        <v>241</v>
      </c>
      <c r="S71" s="81" t="s">
        <v>246</v>
      </c>
      <c r="T71" s="60">
        <f>V71</f>
        <v>665.75062000000003</v>
      </c>
      <c r="U71" s="63"/>
      <c r="V71" s="59">
        <f t="shared" ref="V71:V72" si="3">Y71</f>
        <v>665.75062000000003</v>
      </c>
      <c r="W71" s="69">
        <v>0</v>
      </c>
      <c r="X71" s="69">
        <v>0</v>
      </c>
      <c r="Y71" s="59">
        <v>665.75062000000003</v>
      </c>
      <c r="Z71" s="69">
        <v>0</v>
      </c>
      <c r="AA71" s="69">
        <v>0</v>
      </c>
      <c r="AB71" s="66" t="s">
        <v>241</v>
      </c>
      <c r="AC71" s="81" t="s">
        <v>246</v>
      </c>
      <c r="AD71" s="69">
        <v>0</v>
      </c>
      <c r="AE71" s="69">
        <v>0</v>
      </c>
      <c r="AF71" s="69">
        <v>0</v>
      </c>
      <c r="AG71" s="69">
        <v>0</v>
      </c>
      <c r="AH71" s="69">
        <v>0</v>
      </c>
      <c r="AI71" s="69">
        <v>0</v>
      </c>
      <c r="AJ71" s="69">
        <v>0</v>
      </c>
      <c r="AK71" s="69">
        <v>0</v>
      </c>
      <c r="AL71" s="59">
        <f>Y71</f>
        <v>665.75062000000003</v>
      </c>
      <c r="AM71" s="69">
        <v>0</v>
      </c>
      <c r="AN71" s="69">
        <v>0</v>
      </c>
    </row>
    <row r="72" spans="1:42" ht="57.75" customHeight="1" x14ac:dyDescent="0.3">
      <c r="A72" s="66" t="s">
        <v>242</v>
      </c>
      <c r="B72" s="80" t="s">
        <v>248</v>
      </c>
      <c r="C72" s="63" t="s">
        <v>210</v>
      </c>
      <c r="D72" s="63" t="s">
        <v>211</v>
      </c>
      <c r="E72" s="130"/>
      <c r="F72" s="63" t="s">
        <v>219</v>
      </c>
      <c r="G72" s="63" t="s">
        <v>219</v>
      </c>
      <c r="H72" s="63" t="s">
        <v>219</v>
      </c>
      <c r="I72" s="63" t="s">
        <v>219</v>
      </c>
      <c r="J72" s="63" t="s">
        <v>219</v>
      </c>
      <c r="K72" s="63" t="s">
        <v>219</v>
      </c>
      <c r="L72" s="63" t="s">
        <v>219</v>
      </c>
      <c r="M72" s="63" t="s">
        <v>219</v>
      </c>
      <c r="N72" s="63" t="s">
        <v>219</v>
      </c>
      <c r="O72" s="63" t="s">
        <v>219</v>
      </c>
      <c r="P72" s="117">
        <v>2026</v>
      </c>
      <c r="Q72" s="70">
        <v>46387</v>
      </c>
      <c r="R72" s="66" t="s">
        <v>242</v>
      </c>
      <c r="S72" s="81" t="s">
        <v>248</v>
      </c>
      <c r="T72" s="118">
        <f>V72</f>
        <v>275.06182000000001</v>
      </c>
      <c r="U72" s="69">
        <v>0</v>
      </c>
      <c r="V72" s="59">
        <f t="shared" si="3"/>
        <v>275.06182000000001</v>
      </c>
      <c r="W72" s="69">
        <v>0</v>
      </c>
      <c r="X72" s="69">
        <v>0</v>
      </c>
      <c r="Y72" s="59">
        <v>275.06182000000001</v>
      </c>
      <c r="Z72" s="69">
        <v>0</v>
      </c>
      <c r="AA72" s="69">
        <v>0</v>
      </c>
      <c r="AB72" s="66" t="s">
        <v>242</v>
      </c>
      <c r="AC72" s="81" t="s">
        <v>248</v>
      </c>
      <c r="AD72" s="69">
        <v>0</v>
      </c>
      <c r="AE72" s="69">
        <v>0</v>
      </c>
      <c r="AF72" s="69">
        <v>0</v>
      </c>
      <c r="AG72" s="69">
        <v>0</v>
      </c>
      <c r="AH72" s="69">
        <v>0</v>
      </c>
      <c r="AI72" s="69">
        <v>0</v>
      </c>
      <c r="AJ72" s="69">
        <v>0</v>
      </c>
      <c r="AK72" s="69">
        <v>0</v>
      </c>
      <c r="AL72" s="59">
        <f>Y72</f>
        <v>275.06182000000001</v>
      </c>
      <c r="AM72" s="69">
        <v>0</v>
      </c>
      <c r="AN72" s="69">
        <v>0</v>
      </c>
    </row>
    <row r="73" spans="1:42" s="109" customFormat="1" ht="24" customHeight="1" x14ac:dyDescent="0.3">
      <c r="A73" s="103" t="s">
        <v>179</v>
      </c>
      <c r="B73" s="104" t="s">
        <v>202</v>
      </c>
      <c r="C73" s="128" t="s">
        <v>209</v>
      </c>
      <c r="D73" s="105" t="s">
        <v>211</v>
      </c>
      <c r="E73" s="128" t="s">
        <v>212</v>
      </c>
      <c r="F73" s="108">
        <v>0</v>
      </c>
      <c r="G73" s="108">
        <v>0</v>
      </c>
      <c r="H73" s="108">
        <v>0</v>
      </c>
      <c r="I73" s="108">
        <v>0</v>
      </c>
      <c r="J73" s="105">
        <v>3.2268699999999999</v>
      </c>
      <c r="K73" s="108">
        <v>0</v>
      </c>
      <c r="L73" s="108">
        <v>0</v>
      </c>
      <c r="M73" s="108">
        <v>0</v>
      </c>
      <c r="N73" s="108">
        <v>0</v>
      </c>
      <c r="O73" s="105">
        <v>3.2268699999999999</v>
      </c>
      <c r="P73" s="105">
        <v>2026</v>
      </c>
      <c r="Q73" s="70">
        <v>46387</v>
      </c>
      <c r="R73" s="103" t="s">
        <v>179</v>
      </c>
      <c r="S73" s="104" t="s">
        <v>202</v>
      </c>
      <c r="T73" s="111">
        <f>SUM(V74:V98)</f>
        <v>5949.3375000000005</v>
      </c>
      <c r="U73" s="108">
        <v>0</v>
      </c>
      <c r="V73" s="111">
        <f>SUM(V74:V98)</f>
        <v>5949.3375000000005</v>
      </c>
      <c r="W73" s="108">
        <v>0</v>
      </c>
      <c r="X73" s="108">
        <v>0</v>
      </c>
      <c r="Y73" s="111">
        <f>SUM(Y74:Y81,Y91:Y98)</f>
        <v>5949.3378734237167</v>
      </c>
      <c r="Z73" s="108">
        <v>0</v>
      </c>
      <c r="AA73" s="108">
        <v>0</v>
      </c>
      <c r="AB73" s="103" t="s">
        <v>179</v>
      </c>
      <c r="AC73" s="104" t="s">
        <v>202</v>
      </c>
      <c r="AD73" s="108">
        <v>0</v>
      </c>
      <c r="AE73" s="108">
        <v>0</v>
      </c>
      <c r="AF73" s="108">
        <v>0</v>
      </c>
      <c r="AG73" s="108">
        <v>0</v>
      </c>
      <c r="AH73" s="108">
        <v>0</v>
      </c>
      <c r="AI73" s="108">
        <v>0</v>
      </c>
      <c r="AJ73" s="108">
        <v>0</v>
      </c>
      <c r="AK73" s="108">
        <v>0</v>
      </c>
      <c r="AL73" s="111">
        <f>SUM(AL74:AL98)</f>
        <v>5949.3378734237167</v>
      </c>
      <c r="AM73" s="108">
        <v>0</v>
      </c>
      <c r="AN73" s="108">
        <v>0</v>
      </c>
      <c r="AP73" s="110"/>
    </row>
    <row r="74" spans="1:42" ht="58.5" customHeight="1" x14ac:dyDescent="0.3">
      <c r="A74" s="66" t="s">
        <v>249</v>
      </c>
      <c r="B74" s="80" t="s">
        <v>315</v>
      </c>
      <c r="C74" s="129"/>
      <c r="D74" s="63" t="s">
        <v>211</v>
      </c>
      <c r="E74" s="129"/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3">
        <v>2026</v>
      </c>
      <c r="Q74" s="70">
        <v>46387</v>
      </c>
      <c r="R74" s="66" t="s">
        <v>249</v>
      </c>
      <c r="S74" s="81" t="s">
        <v>315</v>
      </c>
      <c r="T74" s="59">
        <v>834.87220000000002</v>
      </c>
      <c r="U74" s="69">
        <v>0</v>
      </c>
      <c r="V74" s="59">
        <v>834.87220000000002</v>
      </c>
      <c r="W74" s="69">
        <v>0</v>
      </c>
      <c r="X74" s="69">
        <v>0</v>
      </c>
      <c r="Y74" s="59">
        <f>T74</f>
        <v>834.87220000000002</v>
      </c>
      <c r="Z74" s="69">
        <v>0</v>
      </c>
      <c r="AA74" s="69">
        <v>0</v>
      </c>
      <c r="AB74" s="66" t="s">
        <v>249</v>
      </c>
      <c r="AC74" s="81" t="s">
        <v>315</v>
      </c>
      <c r="AD74" s="69">
        <v>0</v>
      </c>
      <c r="AE74" s="69">
        <v>0</v>
      </c>
      <c r="AF74" s="69">
        <v>0</v>
      </c>
      <c r="AG74" s="69">
        <v>0</v>
      </c>
      <c r="AH74" s="69">
        <v>0</v>
      </c>
      <c r="AI74" s="69">
        <v>0</v>
      </c>
      <c r="AJ74" s="69">
        <v>0</v>
      </c>
      <c r="AK74" s="69">
        <v>0</v>
      </c>
      <c r="AL74" s="59">
        <f>Y74</f>
        <v>834.87220000000002</v>
      </c>
      <c r="AM74" s="69">
        <v>0</v>
      </c>
      <c r="AN74" s="69">
        <v>0</v>
      </c>
    </row>
    <row r="75" spans="1:42" ht="57.75" customHeight="1" x14ac:dyDescent="0.3">
      <c r="A75" s="66" t="s">
        <v>250</v>
      </c>
      <c r="B75" s="80" t="s">
        <v>332</v>
      </c>
      <c r="C75" s="129"/>
      <c r="D75" s="128" t="s">
        <v>211</v>
      </c>
      <c r="E75" s="129"/>
      <c r="F75" s="128" t="s">
        <v>219</v>
      </c>
      <c r="G75" s="128" t="s">
        <v>219</v>
      </c>
      <c r="H75" s="128" t="s">
        <v>219</v>
      </c>
      <c r="I75" s="128" t="s">
        <v>219</v>
      </c>
      <c r="J75" s="128" t="s">
        <v>219</v>
      </c>
      <c r="K75" s="128" t="s">
        <v>219</v>
      </c>
      <c r="L75" s="128" t="s">
        <v>219</v>
      </c>
      <c r="M75" s="128" t="s">
        <v>219</v>
      </c>
      <c r="N75" s="128" t="s">
        <v>219</v>
      </c>
      <c r="O75" s="128" t="s">
        <v>219</v>
      </c>
      <c r="P75" s="128">
        <v>2026</v>
      </c>
      <c r="Q75" s="142">
        <v>46387</v>
      </c>
      <c r="R75" s="66" t="s">
        <v>250</v>
      </c>
      <c r="S75" s="80" t="s">
        <v>235</v>
      </c>
      <c r="T75" s="139">
        <v>231.3723</v>
      </c>
      <c r="U75" s="144">
        <v>0</v>
      </c>
      <c r="V75" s="139">
        <v>231.37200000000001</v>
      </c>
      <c r="W75" s="139" t="s">
        <v>219</v>
      </c>
      <c r="X75" s="139" t="s">
        <v>219</v>
      </c>
      <c r="Y75" s="139">
        <f>T75</f>
        <v>231.3723</v>
      </c>
      <c r="Z75" s="139" t="s">
        <v>219</v>
      </c>
      <c r="AA75" s="139" t="s">
        <v>219</v>
      </c>
      <c r="AB75" s="66" t="s">
        <v>250</v>
      </c>
      <c r="AC75" s="80" t="s">
        <v>235</v>
      </c>
      <c r="AD75" s="139" t="s">
        <v>219</v>
      </c>
      <c r="AE75" s="139" t="s">
        <v>219</v>
      </c>
      <c r="AF75" s="139" t="s">
        <v>219</v>
      </c>
      <c r="AG75" s="139" t="s">
        <v>219</v>
      </c>
      <c r="AH75" s="139" t="s">
        <v>219</v>
      </c>
      <c r="AI75" s="139" t="s">
        <v>219</v>
      </c>
      <c r="AJ75" s="139" t="s">
        <v>219</v>
      </c>
      <c r="AK75" s="139" t="s">
        <v>219</v>
      </c>
      <c r="AL75" s="139">
        <f t="shared" ref="AL75:AL98" si="4">Y75</f>
        <v>231.3723</v>
      </c>
      <c r="AM75" s="139" t="s">
        <v>219</v>
      </c>
      <c r="AN75" s="139" t="s">
        <v>219</v>
      </c>
    </row>
    <row r="76" spans="1:42" ht="64.5" customHeight="1" x14ac:dyDescent="0.3">
      <c r="A76" s="66" t="s">
        <v>333</v>
      </c>
      <c r="B76" s="80" t="s">
        <v>337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43"/>
      <c r="R76" s="66" t="s">
        <v>333</v>
      </c>
      <c r="S76" s="80" t="s">
        <v>337</v>
      </c>
      <c r="T76" s="140"/>
      <c r="U76" s="145"/>
      <c r="V76" s="140"/>
      <c r="W76" s="140"/>
      <c r="X76" s="140"/>
      <c r="Y76" s="140"/>
      <c r="Z76" s="140"/>
      <c r="AA76" s="140"/>
      <c r="AB76" s="66" t="s">
        <v>333</v>
      </c>
      <c r="AC76" s="80" t="s">
        <v>337</v>
      </c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</row>
    <row r="77" spans="1:42" ht="64.5" customHeight="1" x14ac:dyDescent="0.3">
      <c r="A77" s="66" t="s">
        <v>334</v>
      </c>
      <c r="B77" s="80" t="s">
        <v>338</v>
      </c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43"/>
      <c r="R77" s="66" t="s">
        <v>334</v>
      </c>
      <c r="S77" s="80" t="s">
        <v>338</v>
      </c>
      <c r="T77" s="140"/>
      <c r="U77" s="145"/>
      <c r="V77" s="140"/>
      <c r="W77" s="140"/>
      <c r="X77" s="140"/>
      <c r="Y77" s="140"/>
      <c r="Z77" s="140"/>
      <c r="AA77" s="140"/>
      <c r="AB77" s="66" t="s">
        <v>334</v>
      </c>
      <c r="AC77" s="80" t="s">
        <v>338</v>
      </c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</row>
    <row r="78" spans="1:42" ht="39" customHeight="1" x14ac:dyDescent="0.3">
      <c r="A78" s="66" t="s">
        <v>335</v>
      </c>
      <c r="B78" s="80" t="s">
        <v>339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43"/>
      <c r="R78" s="66" t="s">
        <v>335</v>
      </c>
      <c r="S78" s="80" t="s">
        <v>339</v>
      </c>
      <c r="T78" s="140"/>
      <c r="U78" s="145"/>
      <c r="V78" s="140"/>
      <c r="W78" s="140"/>
      <c r="X78" s="140"/>
      <c r="Y78" s="140"/>
      <c r="Z78" s="140"/>
      <c r="AA78" s="140"/>
      <c r="AB78" s="66" t="s">
        <v>335</v>
      </c>
      <c r="AC78" s="80" t="s">
        <v>339</v>
      </c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</row>
    <row r="79" spans="1:42" ht="44.25" customHeight="1" x14ac:dyDescent="0.3">
      <c r="A79" s="66" t="s">
        <v>336</v>
      </c>
      <c r="B79" s="80" t="s">
        <v>340</v>
      </c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43"/>
      <c r="R79" s="66" t="s">
        <v>336</v>
      </c>
      <c r="S79" s="80" t="s">
        <v>340</v>
      </c>
      <c r="T79" s="140"/>
      <c r="U79" s="145"/>
      <c r="V79" s="140"/>
      <c r="W79" s="140"/>
      <c r="X79" s="140"/>
      <c r="Y79" s="141"/>
      <c r="Z79" s="140"/>
      <c r="AA79" s="140"/>
      <c r="AB79" s="66" t="s">
        <v>336</v>
      </c>
      <c r="AC79" s="80" t="s">
        <v>340</v>
      </c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</row>
    <row r="80" spans="1:42" ht="75.75" customHeight="1" x14ac:dyDescent="0.3">
      <c r="A80" s="66" t="s">
        <v>251</v>
      </c>
      <c r="B80" s="81" t="s">
        <v>317</v>
      </c>
      <c r="C80" s="129"/>
      <c r="D80" s="63" t="s">
        <v>211</v>
      </c>
      <c r="E80" s="129"/>
      <c r="F80" s="69">
        <v>0</v>
      </c>
      <c r="G80" s="6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  <c r="O80" s="69">
        <v>0</v>
      </c>
      <c r="P80" s="63">
        <v>2026</v>
      </c>
      <c r="Q80" s="70">
        <v>46387</v>
      </c>
      <c r="R80" s="66" t="s">
        <v>251</v>
      </c>
      <c r="S80" s="81" t="s">
        <v>317</v>
      </c>
      <c r="T80" s="59">
        <v>485.64370000000002</v>
      </c>
      <c r="U80" s="69">
        <v>0</v>
      </c>
      <c r="V80" s="59">
        <v>485.64359999999999</v>
      </c>
      <c r="W80" s="69">
        <v>0</v>
      </c>
      <c r="X80" s="69">
        <v>0</v>
      </c>
      <c r="Y80" s="59">
        <f>T80</f>
        <v>485.64370000000002</v>
      </c>
      <c r="Z80" s="69">
        <v>0</v>
      </c>
      <c r="AA80" s="69">
        <v>0</v>
      </c>
      <c r="AB80" s="66" t="s">
        <v>251</v>
      </c>
      <c r="AC80" s="81" t="s">
        <v>317</v>
      </c>
      <c r="AD80" s="69">
        <v>0</v>
      </c>
      <c r="AE80" s="69">
        <v>0</v>
      </c>
      <c r="AF80" s="69">
        <v>0</v>
      </c>
      <c r="AG80" s="69">
        <v>0</v>
      </c>
      <c r="AH80" s="69">
        <v>0</v>
      </c>
      <c r="AI80" s="69">
        <v>0</v>
      </c>
      <c r="AJ80" s="69">
        <v>0</v>
      </c>
      <c r="AK80" s="69">
        <v>0</v>
      </c>
      <c r="AL80" s="59">
        <f t="shared" si="4"/>
        <v>485.64370000000002</v>
      </c>
      <c r="AM80" s="69">
        <v>0</v>
      </c>
      <c r="AN80" s="69">
        <v>0</v>
      </c>
    </row>
    <row r="81" spans="1:40" ht="55.5" customHeight="1" x14ac:dyDescent="0.3">
      <c r="A81" s="66" t="s">
        <v>252</v>
      </c>
      <c r="B81" s="80" t="s">
        <v>237</v>
      </c>
      <c r="C81" s="130"/>
      <c r="D81" s="63" t="s">
        <v>211</v>
      </c>
      <c r="E81" s="130"/>
      <c r="F81" s="69">
        <v>0</v>
      </c>
      <c r="G81" s="6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69">
        <v>0</v>
      </c>
      <c r="P81" s="63">
        <v>2026</v>
      </c>
      <c r="Q81" s="70">
        <v>46387</v>
      </c>
      <c r="R81" s="66" t="s">
        <v>252</v>
      </c>
      <c r="S81" s="81" t="s">
        <v>237</v>
      </c>
      <c r="T81" s="59">
        <v>580.32400151434797</v>
      </c>
      <c r="U81" s="69">
        <v>0</v>
      </c>
      <c r="V81" s="59">
        <v>580.32399999999996</v>
      </c>
      <c r="W81" s="69">
        <v>0</v>
      </c>
      <c r="X81" s="69">
        <v>0</v>
      </c>
      <c r="Y81" s="59">
        <f>T81</f>
        <v>580.32400151434797</v>
      </c>
      <c r="Z81" s="69">
        <v>0</v>
      </c>
      <c r="AA81" s="69">
        <v>0</v>
      </c>
      <c r="AB81" s="66" t="s">
        <v>252</v>
      </c>
      <c r="AC81" s="81" t="s">
        <v>237</v>
      </c>
      <c r="AD81" s="69">
        <v>0</v>
      </c>
      <c r="AE81" s="69">
        <v>0</v>
      </c>
      <c r="AF81" s="69">
        <v>0</v>
      </c>
      <c r="AG81" s="69">
        <v>0</v>
      </c>
      <c r="AH81" s="69">
        <v>0</v>
      </c>
      <c r="AI81" s="69">
        <v>0</v>
      </c>
      <c r="AJ81" s="69">
        <v>0</v>
      </c>
      <c r="AK81" s="69">
        <v>0</v>
      </c>
      <c r="AL81" s="59">
        <f t="shared" si="4"/>
        <v>580.32400151434797</v>
      </c>
      <c r="AM81" s="69">
        <v>0</v>
      </c>
      <c r="AN81" s="69">
        <v>0</v>
      </c>
    </row>
    <row r="82" spans="1:40" ht="18.75" customHeight="1" x14ac:dyDescent="0.3">
      <c r="L82" s="124"/>
      <c r="M82" s="180"/>
      <c r="N82" s="180"/>
      <c r="O82" s="180"/>
      <c r="P82" s="180"/>
      <c r="Q82" s="180" t="s">
        <v>361</v>
      </c>
      <c r="T82" s="180"/>
      <c r="U82" s="180"/>
      <c r="V82" s="180"/>
      <c r="W82" s="180"/>
      <c r="X82" s="180"/>
      <c r="Y82" s="180"/>
      <c r="Z82" s="180"/>
      <c r="AA82" s="180" t="s">
        <v>361</v>
      </c>
      <c r="AG82" s="180"/>
      <c r="AH82" s="180"/>
      <c r="AI82" s="180"/>
      <c r="AJ82" s="180"/>
      <c r="AK82" s="180"/>
      <c r="AL82" s="180"/>
      <c r="AM82" s="180"/>
      <c r="AN82" s="180" t="s">
        <v>361</v>
      </c>
    </row>
    <row r="83" spans="1:40" ht="18.75" customHeight="1" x14ac:dyDescent="0.3">
      <c r="K83" s="74"/>
      <c r="L83" s="124"/>
      <c r="M83" s="180"/>
      <c r="N83" s="180"/>
      <c r="O83" s="180"/>
      <c r="P83" s="180"/>
      <c r="Q83" s="180" t="s">
        <v>359</v>
      </c>
      <c r="T83" s="180"/>
      <c r="U83" s="180"/>
      <c r="V83" s="180"/>
      <c r="W83" s="180"/>
      <c r="X83" s="180"/>
      <c r="Y83" s="180"/>
      <c r="Z83" s="180"/>
      <c r="AA83" s="180" t="s">
        <v>359</v>
      </c>
      <c r="AG83" s="180"/>
      <c r="AH83" s="180"/>
      <c r="AI83" s="180"/>
      <c r="AJ83" s="180"/>
      <c r="AK83" s="180"/>
      <c r="AL83" s="180"/>
      <c r="AM83" s="180"/>
      <c r="AN83" s="180" t="s">
        <v>359</v>
      </c>
    </row>
    <row r="84" spans="1:40" ht="18.75" customHeight="1" x14ac:dyDescent="0.3">
      <c r="K84" s="74"/>
      <c r="L84" s="124"/>
      <c r="M84" s="180"/>
      <c r="N84" s="180"/>
      <c r="O84" s="180"/>
      <c r="P84" s="180"/>
      <c r="Q84" s="180" t="s">
        <v>360</v>
      </c>
      <c r="T84" s="180"/>
      <c r="U84" s="180"/>
      <c r="V84" s="180"/>
      <c r="W84" s="180"/>
      <c r="X84" s="180"/>
      <c r="Y84" s="180"/>
      <c r="Z84" s="180"/>
      <c r="AA84" s="180" t="s">
        <v>360</v>
      </c>
      <c r="AG84" s="180"/>
      <c r="AH84" s="180"/>
      <c r="AI84" s="180"/>
      <c r="AJ84" s="180"/>
      <c r="AK84" s="180"/>
      <c r="AL84" s="180"/>
      <c r="AM84" s="180"/>
      <c r="AN84" s="180" t="s">
        <v>360</v>
      </c>
    </row>
    <row r="85" spans="1:40" x14ac:dyDescent="0.3">
      <c r="A85" s="135" t="s">
        <v>0</v>
      </c>
      <c r="B85" s="135" t="s">
        <v>1</v>
      </c>
      <c r="C85" s="135" t="s">
        <v>2</v>
      </c>
      <c r="D85" s="135" t="s">
        <v>3</v>
      </c>
      <c r="E85" s="135" t="s">
        <v>4</v>
      </c>
      <c r="F85" s="135" t="s">
        <v>5</v>
      </c>
      <c r="G85" s="135"/>
      <c r="H85" s="135"/>
      <c r="I85" s="135"/>
      <c r="J85" s="135"/>
      <c r="K85" s="135"/>
      <c r="L85" s="135"/>
      <c r="M85" s="135"/>
      <c r="N85" s="135"/>
      <c r="O85" s="135"/>
      <c r="P85" s="135" t="s">
        <v>6</v>
      </c>
      <c r="Q85" s="135" t="s">
        <v>7</v>
      </c>
      <c r="R85" s="135" t="s">
        <v>0</v>
      </c>
      <c r="S85" s="135" t="s">
        <v>1</v>
      </c>
      <c r="T85" s="135" t="s">
        <v>8</v>
      </c>
      <c r="U85" s="135"/>
      <c r="V85" s="135"/>
      <c r="W85" s="135"/>
      <c r="X85" s="135"/>
      <c r="Y85" s="135"/>
      <c r="Z85" s="135"/>
      <c r="AA85" s="135"/>
      <c r="AB85" s="135" t="s">
        <v>0</v>
      </c>
      <c r="AC85" s="135" t="s">
        <v>1</v>
      </c>
      <c r="AD85" s="135" t="s">
        <v>9</v>
      </c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</row>
    <row r="86" spans="1:40" x14ac:dyDescent="0.3">
      <c r="A86" s="135"/>
      <c r="B86" s="135"/>
      <c r="C86" s="135"/>
      <c r="D86" s="135"/>
      <c r="E86" s="135"/>
      <c r="F86" s="135" t="s">
        <v>10</v>
      </c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 t="s">
        <v>11</v>
      </c>
      <c r="U86" s="135"/>
      <c r="V86" s="135"/>
      <c r="W86" s="135" t="s">
        <v>224</v>
      </c>
      <c r="X86" s="135" t="s">
        <v>12</v>
      </c>
      <c r="Y86" s="135"/>
      <c r="Z86" s="135"/>
      <c r="AA86" s="135" t="s">
        <v>13</v>
      </c>
      <c r="AB86" s="135"/>
      <c r="AC86" s="135"/>
      <c r="AD86" s="138" t="s">
        <v>14</v>
      </c>
      <c r="AE86" s="138" t="s">
        <v>15</v>
      </c>
      <c r="AF86" s="138" t="s">
        <v>16</v>
      </c>
      <c r="AG86" s="138" t="s">
        <v>17</v>
      </c>
      <c r="AH86" s="138" t="s">
        <v>18</v>
      </c>
      <c r="AI86" s="138"/>
      <c r="AJ86" s="136" t="s">
        <v>19</v>
      </c>
      <c r="AK86" s="138" t="s">
        <v>20</v>
      </c>
      <c r="AL86" s="136" t="s">
        <v>21</v>
      </c>
      <c r="AM86" s="138" t="s">
        <v>22</v>
      </c>
      <c r="AN86" s="138" t="s">
        <v>23</v>
      </c>
    </row>
    <row r="87" spans="1:40" x14ac:dyDescent="0.3">
      <c r="A87" s="135"/>
      <c r="B87" s="135"/>
      <c r="C87" s="135"/>
      <c r="D87" s="135"/>
      <c r="E87" s="135"/>
      <c r="F87" s="135" t="s">
        <v>24</v>
      </c>
      <c r="G87" s="135"/>
      <c r="H87" s="135"/>
      <c r="I87" s="135"/>
      <c r="J87" s="135"/>
      <c r="K87" s="135" t="s">
        <v>25</v>
      </c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8"/>
      <c r="AE87" s="138"/>
      <c r="AF87" s="138"/>
      <c r="AG87" s="138"/>
      <c r="AH87" s="138"/>
      <c r="AI87" s="138"/>
      <c r="AJ87" s="136"/>
      <c r="AK87" s="138"/>
      <c r="AL87" s="136"/>
      <c r="AM87" s="138"/>
      <c r="AN87" s="138"/>
    </row>
    <row r="88" spans="1:40" ht="18.75" customHeight="1" x14ac:dyDescent="0.3">
      <c r="A88" s="135"/>
      <c r="B88" s="135"/>
      <c r="C88" s="135"/>
      <c r="D88" s="135"/>
      <c r="E88" s="135"/>
      <c r="F88" s="135" t="s">
        <v>26</v>
      </c>
      <c r="G88" s="135"/>
      <c r="H88" s="135"/>
      <c r="I88" s="135"/>
      <c r="J88" s="135" t="s">
        <v>27</v>
      </c>
      <c r="K88" s="135" t="s">
        <v>26</v>
      </c>
      <c r="L88" s="135"/>
      <c r="M88" s="135"/>
      <c r="N88" s="135"/>
      <c r="O88" s="135" t="s">
        <v>27</v>
      </c>
      <c r="P88" s="135"/>
      <c r="Q88" s="135"/>
      <c r="R88" s="135"/>
      <c r="S88" s="135"/>
      <c r="T88" s="135" t="s">
        <v>28</v>
      </c>
      <c r="U88" s="135" t="s">
        <v>29</v>
      </c>
      <c r="V88" s="135"/>
      <c r="W88" s="135"/>
      <c r="X88" s="135"/>
      <c r="Y88" s="135"/>
      <c r="Z88" s="135"/>
      <c r="AA88" s="135"/>
      <c r="AB88" s="135"/>
      <c r="AC88" s="135"/>
      <c r="AD88" s="138"/>
      <c r="AE88" s="138"/>
      <c r="AF88" s="138"/>
      <c r="AG88" s="138"/>
      <c r="AH88" s="136" t="s">
        <v>30</v>
      </c>
      <c r="AI88" s="137" t="s">
        <v>31</v>
      </c>
      <c r="AJ88" s="136"/>
      <c r="AK88" s="138"/>
      <c r="AL88" s="136"/>
      <c r="AM88" s="138"/>
      <c r="AN88" s="138"/>
    </row>
    <row r="89" spans="1:40" ht="159.75" customHeight="1" x14ac:dyDescent="0.3">
      <c r="A89" s="135"/>
      <c r="B89" s="135"/>
      <c r="C89" s="135"/>
      <c r="D89" s="135"/>
      <c r="E89" s="135"/>
      <c r="F89" s="63" t="s">
        <v>32</v>
      </c>
      <c r="G89" s="63" t="s">
        <v>33</v>
      </c>
      <c r="H89" s="63" t="s">
        <v>34</v>
      </c>
      <c r="I89" s="63" t="s">
        <v>35</v>
      </c>
      <c r="J89" s="135"/>
      <c r="K89" s="63" t="s">
        <v>32</v>
      </c>
      <c r="L89" s="63" t="s">
        <v>33</v>
      </c>
      <c r="M89" s="63" t="s">
        <v>34</v>
      </c>
      <c r="N89" s="63" t="s">
        <v>35</v>
      </c>
      <c r="O89" s="135"/>
      <c r="P89" s="135"/>
      <c r="Q89" s="135"/>
      <c r="R89" s="135"/>
      <c r="S89" s="135"/>
      <c r="T89" s="135"/>
      <c r="U89" s="63" t="s">
        <v>36</v>
      </c>
      <c r="V89" s="63" t="s">
        <v>37</v>
      </c>
      <c r="W89" s="135"/>
      <c r="X89" s="63">
        <v>2025</v>
      </c>
      <c r="Y89" s="63">
        <v>2026</v>
      </c>
      <c r="Z89" s="63" t="s">
        <v>205</v>
      </c>
      <c r="AA89" s="135"/>
      <c r="AB89" s="135"/>
      <c r="AC89" s="135"/>
      <c r="AD89" s="138"/>
      <c r="AE89" s="138"/>
      <c r="AF89" s="138"/>
      <c r="AG89" s="138"/>
      <c r="AH89" s="136"/>
      <c r="AI89" s="137"/>
      <c r="AJ89" s="136"/>
      <c r="AK89" s="138"/>
      <c r="AL89" s="136"/>
      <c r="AM89" s="138"/>
      <c r="AN89" s="138"/>
    </row>
    <row r="90" spans="1:40" x14ac:dyDescent="0.3">
      <c r="A90" s="63">
        <v>1</v>
      </c>
      <c r="B90" s="63">
        <v>2</v>
      </c>
      <c r="C90" s="63">
        <v>3</v>
      </c>
      <c r="D90" s="63">
        <v>4</v>
      </c>
      <c r="E90" s="63">
        <v>5</v>
      </c>
      <c r="F90" s="64" t="s">
        <v>59</v>
      </c>
      <c r="G90" s="64" t="s">
        <v>61</v>
      </c>
      <c r="H90" s="64" t="s">
        <v>62</v>
      </c>
      <c r="I90" s="64" t="s">
        <v>63</v>
      </c>
      <c r="J90" s="64" t="s">
        <v>64</v>
      </c>
      <c r="K90" s="64" t="s">
        <v>60</v>
      </c>
      <c r="L90" s="64" t="s">
        <v>65</v>
      </c>
      <c r="M90" s="64" t="s">
        <v>66</v>
      </c>
      <c r="N90" s="64" t="s">
        <v>67</v>
      </c>
      <c r="O90" s="64" t="s">
        <v>68</v>
      </c>
      <c r="P90" s="64">
        <v>8</v>
      </c>
      <c r="Q90" s="64">
        <v>9</v>
      </c>
      <c r="R90" s="63">
        <v>1</v>
      </c>
      <c r="S90" s="63">
        <v>2</v>
      </c>
      <c r="T90" s="64" t="s">
        <v>69</v>
      </c>
      <c r="U90" s="64" t="s">
        <v>70</v>
      </c>
      <c r="V90" s="64" t="s">
        <v>71</v>
      </c>
      <c r="W90" s="64" t="s">
        <v>72</v>
      </c>
      <c r="X90" s="64" t="s">
        <v>73</v>
      </c>
      <c r="Y90" s="64" t="s">
        <v>74</v>
      </c>
      <c r="Z90" s="64" t="s">
        <v>75</v>
      </c>
      <c r="AA90" s="64" t="s">
        <v>76</v>
      </c>
      <c r="AB90" s="63">
        <v>1</v>
      </c>
      <c r="AC90" s="63">
        <v>2</v>
      </c>
      <c r="AD90" s="64" t="s">
        <v>77</v>
      </c>
      <c r="AE90" s="64" t="s">
        <v>78</v>
      </c>
      <c r="AF90" s="64" t="s">
        <v>79</v>
      </c>
      <c r="AG90" s="64" t="s">
        <v>80</v>
      </c>
      <c r="AH90" s="64" t="s">
        <v>81</v>
      </c>
      <c r="AI90" s="64" t="s">
        <v>82</v>
      </c>
      <c r="AJ90" s="64" t="s">
        <v>83</v>
      </c>
      <c r="AK90" s="64" t="s">
        <v>84</v>
      </c>
      <c r="AL90" s="64" t="s">
        <v>85</v>
      </c>
      <c r="AM90" s="64" t="s">
        <v>86</v>
      </c>
      <c r="AN90" s="64" t="s">
        <v>87</v>
      </c>
    </row>
    <row r="91" spans="1:40" ht="77.25" customHeight="1" x14ac:dyDescent="0.3">
      <c r="A91" s="66" t="s">
        <v>253</v>
      </c>
      <c r="B91" s="80" t="s">
        <v>247</v>
      </c>
      <c r="C91" s="63" t="s">
        <v>209</v>
      </c>
      <c r="D91" s="63" t="s">
        <v>211</v>
      </c>
      <c r="E91" s="128" t="s">
        <v>212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  <c r="O91" s="69">
        <v>0</v>
      </c>
      <c r="P91" s="63">
        <v>2026</v>
      </c>
      <c r="Q91" s="70">
        <v>46387</v>
      </c>
      <c r="R91" s="66" t="s">
        <v>253</v>
      </c>
      <c r="S91" s="81" t="s">
        <v>247</v>
      </c>
      <c r="T91" s="59">
        <v>1454.4840658737478</v>
      </c>
      <c r="U91" s="69">
        <v>0</v>
      </c>
      <c r="V91" s="59">
        <v>1454.4840999999999</v>
      </c>
      <c r="W91" s="69">
        <v>0</v>
      </c>
      <c r="X91" s="69">
        <v>0</v>
      </c>
      <c r="Y91" s="59">
        <f>T91</f>
        <v>1454.4840658737478</v>
      </c>
      <c r="Z91" s="69">
        <v>0</v>
      </c>
      <c r="AA91" s="69">
        <v>0</v>
      </c>
      <c r="AB91" s="66" t="s">
        <v>253</v>
      </c>
      <c r="AC91" s="81" t="s">
        <v>247</v>
      </c>
      <c r="AD91" s="69">
        <v>0</v>
      </c>
      <c r="AE91" s="69">
        <v>0</v>
      </c>
      <c r="AF91" s="69">
        <v>0</v>
      </c>
      <c r="AG91" s="69">
        <v>0</v>
      </c>
      <c r="AH91" s="69">
        <v>0</v>
      </c>
      <c r="AI91" s="69">
        <v>0</v>
      </c>
      <c r="AJ91" s="69">
        <v>0</v>
      </c>
      <c r="AK91" s="69">
        <v>0</v>
      </c>
      <c r="AL91" s="59">
        <f t="shared" si="4"/>
        <v>1454.4840658737478</v>
      </c>
      <c r="AM91" s="69">
        <v>0</v>
      </c>
      <c r="AN91" s="69">
        <v>0</v>
      </c>
    </row>
    <row r="92" spans="1:40" ht="18.75" customHeight="1" x14ac:dyDescent="0.3">
      <c r="A92" s="66" t="s">
        <v>254</v>
      </c>
      <c r="B92" s="80" t="s">
        <v>238</v>
      </c>
      <c r="C92" s="63" t="s">
        <v>209</v>
      </c>
      <c r="D92" s="63" t="s">
        <v>211</v>
      </c>
      <c r="E92" s="129"/>
      <c r="F92" s="69">
        <v>0</v>
      </c>
      <c r="G92" s="6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  <c r="O92" s="69">
        <v>0</v>
      </c>
      <c r="P92" s="63">
        <v>2026</v>
      </c>
      <c r="Q92" s="70">
        <v>46387</v>
      </c>
      <c r="R92" s="66" t="s">
        <v>254</v>
      </c>
      <c r="S92" s="81" t="s">
        <v>238</v>
      </c>
      <c r="T92" s="59">
        <v>530.56471560455998</v>
      </c>
      <c r="U92" s="69">
        <v>0</v>
      </c>
      <c r="V92" s="59">
        <v>530.56470000000002</v>
      </c>
      <c r="W92" s="69">
        <v>0</v>
      </c>
      <c r="X92" s="69">
        <v>0</v>
      </c>
      <c r="Y92" s="59">
        <f>T92</f>
        <v>530.56471560455998</v>
      </c>
      <c r="Z92" s="69">
        <v>0</v>
      </c>
      <c r="AA92" s="69">
        <v>0</v>
      </c>
      <c r="AB92" s="66" t="s">
        <v>254</v>
      </c>
      <c r="AC92" s="81" t="s">
        <v>238</v>
      </c>
      <c r="AD92" s="69">
        <v>0</v>
      </c>
      <c r="AE92" s="69">
        <v>0</v>
      </c>
      <c r="AF92" s="69">
        <v>0</v>
      </c>
      <c r="AG92" s="69">
        <v>0</v>
      </c>
      <c r="AH92" s="69">
        <v>0</v>
      </c>
      <c r="AI92" s="69">
        <v>0</v>
      </c>
      <c r="AJ92" s="69">
        <v>0</v>
      </c>
      <c r="AK92" s="69">
        <v>0</v>
      </c>
      <c r="AL92" s="59">
        <f t="shared" si="4"/>
        <v>530.56471560455998</v>
      </c>
      <c r="AM92" s="69">
        <v>0</v>
      </c>
      <c r="AN92" s="69">
        <v>0</v>
      </c>
    </row>
    <row r="93" spans="1:40" ht="18.75" customHeight="1" x14ac:dyDescent="0.3">
      <c r="A93" s="66" t="s">
        <v>255</v>
      </c>
      <c r="B93" s="80" t="s">
        <v>239</v>
      </c>
      <c r="C93" s="63" t="s">
        <v>209</v>
      </c>
      <c r="D93" s="63" t="s">
        <v>211</v>
      </c>
      <c r="E93" s="129"/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  <c r="O93" s="69">
        <v>0</v>
      </c>
      <c r="P93" s="63">
        <v>2026</v>
      </c>
      <c r="Q93" s="70">
        <v>46387</v>
      </c>
      <c r="R93" s="66" t="s">
        <v>255</v>
      </c>
      <c r="S93" s="81" t="s">
        <v>239</v>
      </c>
      <c r="T93" s="59">
        <v>572.94237721084005</v>
      </c>
      <c r="U93" s="69">
        <v>0</v>
      </c>
      <c r="V93" s="59">
        <v>572.94240000000002</v>
      </c>
      <c r="W93" s="69">
        <v>0</v>
      </c>
      <c r="X93" s="69">
        <v>0</v>
      </c>
      <c r="Y93" s="59">
        <f t="shared" ref="Y93:Y98" si="5">T93</f>
        <v>572.94237721084005</v>
      </c>
      <c r="Z93" s="69">
        <v>0</v>
      </c>
      <c r="AA93" s="69">
        <v>0</v>
      </c>
      <c r="AB93" s="66" t="s">
        <v>255</v>
      </c>
      <c r="AC93" s="81" t="s">
        <v>239</v>
      </c>
      <c r="AD93" s="69">
        <v>0</v>
      </c>
      <c r="AE93" s="69">
        <v>0</v>
      </c>
      <c r="AF93" s="69">
        <v>0</v>
      </c>
      <c r="AG93" s="69">
        <v>0</v>
      </c>
      <c r="AH93" s="69">
        <v>0</v>
      </c>
      <c r="AI93" s="69">
        <v>0</v>
      </c>
      <c r="AJ93" s="69">
        <v>0</v>
      </c>
      <c r="AK93" s="69">
        <v>0</v>
      </c>
      <c r="AL93" s="59">
        <f t="shared" si="4"/>
        <v>572.94237721084005</v>
      </c>
      <c r="AM93" s="69">
        <v>0</v>
      </c>
      <c r="AN93" s="69">
        <v>0</v>
      </c>
    </row>
    <row r="94" spans="1:40" ht="18.75" customHeight="1" x14ac:dyDescent="0.3">
      <c r="A94" s="66" t="s">
        <v>256</v>
      </c>
      <c r="B94" s="80" t="s">
        <v>243</v>
      </c>
      <c r="C94" s="63" t="s">
        <v>209</v>
      </c>
      <c r="D94" s="63" t="s">
        <v>211</v>
      </c>
      <c r="E94" s="129"/>
      <c r="F94" s="69">
        <v>0</v>
      </c>
      <c r="G94" s="6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69">
        <v>0</v>
      </c>
      <c r="N94" s="69">
        <v>0</v>
      </c>
      <c r="O94" s="69">
        <v>0</v>
      </c>
      <c r="P94" s="63">
        <v>2026</v>
      </c>
      <c r="Q94" s="70">
        <v>46387</v>
      </c>
      <c r="R94" s="66" t="s">
        <v>256</v>
      </c>
      <c r="S94" s="81" t="s">
        <v>243</v>
      </c>
      <c r="T94" s="59">
        <v>111.14311614952001</v>
      </c>
      <c r="U94" s="69">
        <v>0</v>
      </c>
      <c r="V94" s="59">
        <v>111.1431</v>
      </c>
      <c r="W94" s="69">
        <v>0</v>
      </c>
      <c r="X94" s="69">
        <v>0</v>
      </c>
      <c r="Y94" s="59">
        <f t="shared" si="5"/>
        <v>111.14311614952001</v>
      </c>
      <c r="Z94" s="69">
        <v>0</v>
      </c>
      <c r="AA94" s="69">
        <v>0</v>
      </c>
      <c r="AB94" s="66" t="s">
        <v>256</v>
      </c>
      <c r="AC94" s="81" t="s">
        <v>243</v>
      </c>
      <c r="AD94" s="69">
        <v>0</v>
      </c>
      <c r="AE94" s="69">
        <v>0</v>
      </c>
      <c r="AF94" s="69">
        <v>0</v>
      </c>
      <c r="AG94" s="69">
        <v>0</v>
      </c>
      <c r="AH94" s="69">
        <v>0</v>
      </c>
      <c r="AI94" s="69">
        <v>0</v>
      </c>
      <c r="AJ94" s="69">
        <v>0</v>
      </c>
      <c r="AK94" s="69">
        <v>0</v>
      </c>
      <c r="AL94" s="59">
        <f t="shared" si="4"/>
        <v>111.14311614952001</v>
      </c>
      <c r="AM94" s="69">
        <v>0</v>
      </c>
      <c r="AN94" s="69">
        <v>0</v>
      </c>
    </row>
    <row r="95" spans="1:40" ht="18.75" customHeight="1" x14ac:dyDescent="0.3">
      <c r="A95" s="66" t="s">
        <v>257</v>
      </c>
      <c r="B95" s="82" t="s">
        <v>244</v>
      </c>
      <c r="C95" s="63" t="s">
        <v>209</v>
      </c>
      <c r="D95" s="63" t="s">
        <v>211</v>
      </c>
      <c r="E95" s="129"/>
      <c r="F95" s="69">
        <v>0</v>
      </c>
      <c r="G95" s="69">
        <v>0</v>
      </c>
      <c r="H95" s="69">
        <v>0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  <c r="O95" s="69">
        <v>0</v>
      </c>
      <c r="P95" s="63">
        <v>2026</v>
      </c>
      <c r="Q95" s="70">
        <v>46387</v>
      </c>
      <c r="R95" s="66" t="s">
        <v>257</v>
      </c>
      <c r="S95" s="81" t="s">
        <v>244</v>
      </c>
      <c r="T95" s="59">
        <v>115.93621135096001</v>
      </c>
      <c r="U95" s="69">
        <v>0</v>
      </c>
      <c r="V95" s="59">
        <v>115.9362</v>
      </c>
      <c r="W95" s="69">
        <v>0</v>
      </c>
      <c r="X95" s="69">
        <v>0</v>
      </c>
      <c r="Y95" s="59">
        <f t="shared" si="5"/>
        <v>115.93621135096001</v>
      </c>
      <c r="Z95" s="69">
        <v>0</v>
      </c>
      <c r="AA95" s="69">
        <v>0</v>
      </c>
      <c r="AB95" s="66" t="s">
        <v>257</v>
      </c>
      <c r="AC95" s="81" t="s">
        <v>244</v>
      </c>
      <c r="AD95" s="69">
        <v>0</v>
      </c>
      <c r="AE95" s="69">
        <v>0</v>
      </c>
      <c r="AF95" s="69">
        <v>0</v>
      </c>
      <c r="AG95" s="69">
        <v>0</v>
      </c>
      <c r="AH95" s="69">
        <v>0</v>
      </c>
      <c r="AI95" s="69">
        <v>0</v>
      </c>
      <c r="AJ95" s="69">
        <v>0</v>
      </c>
      <c r="AK95" s="69">
        <v>0</v>
      </c>
      <c r="AL95" s="59">
        <f t="shared" si="4"/>
        <v>115.93621135096001</v>
      </c>
      <c r="AM95" s="69">
        <v>0</v>
      </c>
      <c r="AN95" s="69">
        <v>0</v>
      </c>
    </row>
    <row r="96" spans="1:40" ht="18.75" customHeight="1" x14ac:dyDescent="0.3">
      <c r="A96" s="66" t="s">
        <v>258</v>
      </c>
      <c r="B96" s="82" t="s">
        <v>245</v>
      </c>
      <c r="C96" s="63" t="s">
        <v>209</v>
      </c>
      <c r="D96" s="63" t="s">
        <v>211</v>
      </c>
      <c r="E96" s="129"/>
      <c r="F96" s="69">
        <v>0</v>
      </c>
      <c r="G96" s="69">
        <v>0</v>
      </c>
      <c r="H96" s="69">
        <v>0</v>
      </c>
      <c r="I96" s="69">
        <v>0</v>
      </c>
      <c r="J96" s="69">
        <v>0</v>
      </c>
      <c r="K96" s="69">
        <v>0</v>
      </c>
      <c r="L96" s="69">
        <v>0</v>
      </c>
      <c r="M96" s="69">
        <v>0</v>
      </c>
      <c r="N96" s="69">
        <v>0</v>
      </c>
      <c r="O96" s="69">
        <v>0</v>
      </c>
      <c r="P96" s="63">
        <v>2026</v>
      </c>
      <c r="Q96" s="70">
        <v>46387</v>
      </c>
      <c r="R96" s="66" t="s">
        <v>258</v>
      </c>
      <c r="S96" s="81" t="s">
        <v>245</v>
      </c>
      <c r="T96" s="59">
        <v>38.293222953440001</v>
      </c>
      <c r="U96" s="69">
        <v>0</v>
      </c>
      <c r="V96" s="59">
        <v>38.293199999999999</v>
      </c>
      <c r="W96" s="69">
        <v>0</v>
      </c>
      <c r="X96" s="69">
        <v>0</v>
      </c>
      <c r="Y96" s="59">
        <f t="shared" si="5"/>
        <v>38.293222953440001</v>
      </c>
      <c r="Z96" s="69">
        <v>0</v>
      </c>
      <c r="AA96" s="69">
        <v>0</v>
      </c>
      <c r="AB96" s="66" t="s">
        <v>258</v>
      </c>
      <c r="AC96" s="81" t="s">
        <v>245</v>
      </c>
      <c r="AD96" s="69">
        <v>0</v>
      </c>
      <c r="AE96" s="69">
        <v>0</v>
      </c>
      <c r="AF96" s="69">
        <v>0</v>
      </c>
      <c r="AG96" s="69">
        <v>0</v>
      </c>
      <c r="AH96" s="69">
        <v>0</v>
      </c>
      <c r="AI96" s="69">
        <v>0</v>
      </c>
      <c r="AJ96" s="69">
        <v>0</v>
      </c>
      <c r="AK96" s="69">
        <v>0</v>
      </c>
      <c r="AL96" s="59">
        <f t="shared" si="4"/>
        <v>38.293222953440001</v>
      </c>
      <c r="AM96" s="69">
        <v>0</v>
      </c>
      <c r="AN96" s="69">
        <v>0</v>
      </c>
    </row>
    <row r="97" spans="1:40" ht="18.75" customHeight="1" x14ac:dyDescent="0.3">
      <c r="A97" s="66" t="s">
        <v>259</v>
      </c>
      <c r="B97" s="82" t="s">
        <v>246</v>
      </c>
      <c r="C97" s="63" t="s">
        <v>209</v>
      </c>
      <c r="D97" s="63" t="s">
        <v>211</v>
      </c>
      <c r="E97" s="129"/>
      <c r="F97" s="69">
        <v>0</v>
      </c>
      <c r="G97" s="69">
        <v>0</v>
      </c>
      <c r="H97" s="69">
        <v>0</v>
      </c>
      <c r="I97" s="69">
        <v>0</v>
      </c>
      <c r="J97" s="69">
        <v>0</v>
      </c>
      <c r="K97" s="69">
        <v>0</v>
      </c>
      <c r="L97" s="69">
        <v>0</v>
      </c>
      <c r="M97" s="69">
        <v>0</v>
      </c>
      <c r="N97" s="69">
        <v>0</v>
      </c>
      <c r="O97" s="69">
        <v>0</v>
      </c>
      <c r="P97" s="63">
        <v>2026</v>
      </c>
      <c r="Q97" s="70">
        <v>46387</v>
      </c>
      <c r="R97" s="66" t="s">
        <v>259</v>
      </c>
      <c r="S97" s="81" t="s">
        <v>246</v>
      </c>
      <c r="T97" s="59">
        <v>665.75061574840004</v>
      </c>
      <c r="U97" s="69">
        <v>0</v>
      </c>
      <c r="V97" s="59">
        <v>665.75059999999996</v>
      </c>
      <c r="W97" s="69">
        <v>0</v>
      </c>
      <c r="X97" s="69">
        <v>0</v>
      </c>
      <c r="Y97" s="59">
        <f t="shared" si="5"/>
        <v>665.75061574840004</v>
      </c>
      <c r="Z97" s="69">
        <v>0</v>
      </c>
      <c r="AA97" s="69">
        <v>0</v>
      </c>
      <c r="AB97" s="66" t="s">
        <v>259</v>
      </c>
      <c r="AC97" s="81" t="s">
        <v>246</v>
      </c>
      <c r="AD97" s="69">
        <v>0</v>
      </c>
      <c r="AE97" s="69">
        <v>0</v>
      </c>
      <c r="AF97" s="69">
        <v>0</v>
      </c>
      <c r="AG97" s="69">
        <v>0</v>
      </c>
      <c r="AH97" s="69">
        <v>0</v>
      </c>
      <c r="AI97" s="69">
        <v>0</v>
      </c>
      <c r="AJ97" s="69">
        <v>0</v>
      </c>
      <c r="AK97" s="69">
        <v>0</v>
      </c>
      <c r="AL97" s="59">
        <f t="shared" si="4"/>
        <v>665.75061574840004</v>
      </c>
      <c r="AM97" s="69">
        <v>0</v>
      </c>
      <c r="AN97" s="69">
        <v>0</v>
      </c>
    </row>
    <row r="98" spans="1:40" ht="33.75" customHeight="1" x14ac:dyDescent="0.3">
      <c r="A98" s="66" t="s">
        <v>260</v>
      </c>
      <c r="B98" s="80" t="s">
        <v>248</v>
      </c>
      <c r="C98" s="63" t="s">
        <v>209</v>
      </c>
      <c r="D98" s="63" t="s">
        <v>211</v>
      </c>
      <c r="E98" s="130"/>
      <c r="F98" s="69">
        <v>0</v>
      </c>
      <c r="G98" s="69">
        <v>0</v>
      </c>
      <c r="H98" s="69">
        <v>0</v>
      </c>
      <c r="I98" s="69">
        <v>0</v>
      </c>
      <c r="J98" s="69">
        <v>0</v>
      </c>
      <c r="K98" s="69">
        <v>0</v>
      </c>
      <c r="L98" s="69">
        <v>0</v>
      </c>
      <c r="M98" s="69">
        <v>0</v>
      </c>
      <c r="N98" s="69">
        <v>0</v>
      </c>
      <c r="O98" s="69">
        <v>0</v>
      </c>
      <c r="P98" s="63">
        <v>2026</v>
      </c>
      <c r="Q98" s="70">
        <v>46387</v>
      </c>
      <c r="R98" s="66" t="s">
        <v>260</v>
      </c>
      <c r="S98" s="81" t="s">
        <v>248</v>
      </c>
      <c r="T98" s="59">
        <v>328.01134701789999</v>
      </c>
      <c r="U98" s="69">
        <v>0</v>
      </c>
      <c r="V98" s="59">
        <v>328.01139999999998</v>
      </c>
      <c r="W98" s="69">
        <v>0</v>
      </c>
      <c r="X98" s="69">
        <v>0</v>
      </c>
      <c r="Y98" s="59">
        <f t="shared" si="5"/>
        <v>328.01134701789999</v>
      </c>
      <c r="Z98" s="69">
        <v>0</v>
      </c>
      <c r="AA98" s="69">
        <v>0</v>
      </c>
      <c r="AB98" s="66" t="s">
        <v>260</v>
      </c>
      <c r="AC98" s="81" t="s">
        <v>248</v>
      </c>
      <c r="AD98" s="69">
        <v>0</v>
      </c>
      <c r="AE98" s="69">
        <v>0</v>
      </c>
      <c r="AF98" s="69">
        <v>0</v>
      </c>
      <c r="AG98" s="69">
        <v>0</v>
      </c>
      <c r="AH98" s="69">
        <v>0</v>
      </c>
      <c r="AI98" s="69">
        <v>0</v>
      </c>
      <c r="AJ98" s="69">
        <v>0</v>
      </c>
      <c r="AK98" s="69">
        <v>0</v>
      </c>
      <c r="AL98" s="59">
        <f t="shared" si="4"/>
        <v>328.01134701789999</v>
      </c>
      <c r="AM98" s="69">
        <v>0</v>
      </c>
      <c r="AN98" s="69">
        <v>0</v>
      </c>
    </row>
    <row r="99" spans="1:40" x14ac:dyDescent="0.3">
      <c r="A99" s="134" t="s">
        <v>49</v>
      </c>
      <c r="B99" s="134"/>
      <c r="C99" s="69">
        <v>0</v>
      </c>
      <c r="D99" s="69">
        <v>0</v>
      </c>
      <c r="E99" s="69">
        <v>0</v>
      </c>
      <c r="F99" s="69">
        <v>0</v>
      </c>
      <c r="G99" s="69">
        <v>0</v>
      </c>
      <c r="H99" s="69">
        <v>0</v>
      </c>
      <c r="I99" s="69">
        <v>0</v>
      </c>
      <c r="J99" s="65">
        <f>SUM(J38:J73)</f>
        <v>5.6834699999999998</v>
      </c>
      <c r="K99" s="69">
        <v>0</v>
      </c>
      <c r="L99" s="69">
        <v>0</v>
      </c>
      <c r="M99" s="69">
        <v>0</v>
      </c>
      <c r="N99" s="69">
        <v>0</v>
      </c>
      <c r="O99" s="65">
        <f>SUM(O38:O73)</f>
        <v>5.6834699999999998</v>
      </c>
      <c r="P99" s="69">
        <v>0</v>
      </c>
      <c r="Q99" s="69">
        <v>0</v>
      </c>
      <c r="R99" s="134" t="s">
        <v>49</v>
      </c>
      <c r="S99" s="134"/>
      <c r="T99" s="71"/>
      <c r="U99" s="65"/>
      <c r="V99" s="65"/>
      <c r="W99" s="65">
        <f>SUM(W38:W73)</f>
        <v>0</v>
      </c>
      <c r="X99" s="72">
        <f>X73+X38</f>
        <v>0</v>
      </c>
      <c r="Y99" s="72">
        <f>Y73+Y38</f>
        <v>11142.848533423718</v>
      </c>
      <c r="Z99" s="72">
        <f>Z73+Z38</f>
        <v>0</v>
      </c>
      <c r="AA99" s="72">
        <f>AA73+AA38</f>
        <v>0</v>
      </c>
      <c r="AB99" s="134" t="s">
        <v>49</v>
      </c>
      <c r="AC99" s="134"/>
      <c r="AD99" s="72">
        <f t="shared" ref="AD99:AN99" si="6">AD73+AD38</f>
        <v>0</v>
      </c>
      <c r="AE99" s="72">
        <f t="shared" si="6"/>
        <v>0</v>
      </c>
      <c r="AF99" s="72">
        <f t="shared" si="6"/>
        <v>0</v>
      </c>
      <c r="AG99" s="72">
        <f t="shared" si="6"/>
        <v>0</v>
      </c>
      <c r="AH99" s="72">
        <f t="shared" si="6"/>
        <v>0</v>
      </c>
      <c r="AI99" s="72">
        <f t="shared" si="6"/>
        <v>0</v>
      </c>
      <c r="AJ99" s="72">
        <f t="shared" si="6"/>
        <v>0</v>
      </c>
      <c r="AK99" s="72">
        <f t="shared" si="6"/>
        <v>0</v>
      </c>
      <c r="AL99" s="72">
        <f>AL73+AL38</f>
        <v>11142.848533423718</v>
      </c>
      <c r="AM99" s="72">
        <f t="shared" si="6"/>
        <v>0</v>
      </c>
      <c r="AN99" s="72">
        <f t="shared" si="6"/>
        <v>0</v>
      </c>
    </row>
    <row r="100" spans="1:40" ht="38.25" customHeight="1" x14ac:dyDescent="0.3">
      <c r="A100" s="131" t="s">
        <v>50</v>
      </c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1" t="s">
        <v>50</v>
      </c>
      <c r="S100" s="132"/>
      <c r="T100" s="132"/>
      <c r="U100" s="132"/>
      <c r="V100" s="132"/>
      <c r="W100" s="132"/>
      <c r="X100" s="132"/>
      <c r="Y100" s="132"/>
      <c r="Z100" s="132"/>
      <c r="AA100" s="132"/>
      <c r="AB100" s="131" t="s">
        <v>50</v>
      </c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3"/>
    </row>
    <row r="101" spans="1:40" hidden="1" x14ac:dyDescent="0.3">
      <c r="A101" s="66">
        <v>36895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6">
        <v>36895</v>
      </c>
      <c r="S101" s="65"/>
      <c r="T101" s="65"/>
      <c r="U101" s="65"/>
      <c r="V101" s="65"/>
      <c r="W101" s="65"/>
      <c r="X101" s="65"/>
      <c r="Y101" s="65"/>
      <c r="Z101" s="65"/>
      <c r="AA101" s="65"/>
      <c r="AB101" s="66">
        <v>36895</v>
      </c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</row>
    <row r="102" spans="1:40" hidden="1" x14ac:dyDescent="0.3">
      <c r="A102" s="66">
        <v>37260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6">
        <v>37260</v>
      </c>
      <c r="S102" s="65"/>
      <c r="T102" s="65"/>
      <c r="U102" s="65"/>
      <c r="V102" s="65"/>
      <c r="W102" s="65"/>
      <c r="X102" s="65"/>
      <c r="Y102" s="65"/>
      <c r="Z102" s="65"/>
      <c r="AA102" s="65"/>
      <c r="AB102" s="66">
        <v>37260</v>
      </c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</row>
    <row r="103" spans="1:40" x14ac:dyDescent="0.3">
      <c r="A103" s="134" t="s">
        <v>51</v>
      </c>
      <c r="B103" s="134"/>
      <c r="C103" s="71"/>
      <c r="D103" s="69">
        <v>0</v>
      </c>
      <c r="E103" s="69">
        <v>0</v>
      </c>
      <c r="F103" s="69">
        <v>0</v>
      </c>
      <c r="G103" s="69">
        <v>0</v>
      </c>
      <c r="H103" s="69">
        <v>0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  <c r="O103" s="69">
        <v>0</v>
      </c>
      <c r="P103" s="69">
        <v>0</v>
      </c>
      <c r="Q103" s="69">
        <v>0</v>
      </c>
      <c r="R103" s="134" t="s">
        <v>51</v>
      </c>
      <c r="S103" s="134"/>
      <c r="T103" s="69">
        <v>0</v>
      </c>
      <c r="U103" s="69">
        <v>0</v>
      </c>
      <c r="V103" s="69">
        <v>0</v>
      </c>
      <c r="W103" s="69">
        <v>0</v>
      </c>
      <c r="X103" s="69">
        <v>0</v>
      </c>
      <c r="Y103" s="69">
        <v>0</v>
      </c>
      <c r="Z103" s="69">
        <v>0</v>
      </c>
      <c r="AA103" s="69">
        <v>0</v>
      </c>
      <c r="AB103" s="134" t="s">
        <v>51</v>
      </c>
      <c r="AC103" s="134"/>
      <c r="AD103" s="69">
        <v>0</v>
      </c>
      <c r="AE103" s="69">
        <v>0</v>
      </c>
      <c r="AF103" s="69">
        <v>0</v>
      </c>
      <c r="AG103" s="69">
        <v>0</v>
      </c>
      <c r="AH103" s="69">
        <v>0</v>
      </c>
      <c r="AI103" s="69">
        <v>0</v>
      </c>
      <c r="AJ103" s="69">
        <v>0</v>
      </c>
      <c r="AK103" s="69">
        <v>0</v>
      </c>
      <c r="AL103" s="69">
        <v>0</v>
      </c>
      <c r="AM103" s="69">
        <v>0</v>
      </c>
      <c r="AN103" s="69">
        <v>0</v>
      </c>
    </row>
    <row r="104" spans="1:40" ht="15.75" customHeight="1" x14ac:dyDescent="0.3">
      <c r="A104" s="131" t="s">
        <v>52</v>
      </c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1" t="s">
        <v>52</v>
      </c>
      <c r="S104" s="132"/>
      <c r="T104" s="132"/>
      <c r="U104" s="132"/>
      <c r="V104" s="132"/>
      <c r="W104" s="132"/>
      <c r="X104" s="132"/>
      <c r="Y104" s="132"/>
      <c r="Z104" s="132"/>
      <c r="AA104" s="132"/>
      <c r="AB104" s="131" t="s">
        <v>52</v>
      </c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69">
        <v>0</v>
      </c>
      <c r="AM104" s="69">
        <v>0</v>
      </c>
      <c r="AN104" s="69">
        <v>0</v>
      </c>
    </row>
    <row r="105" spans="1:40" ht="18.75" customHeight="1" x14ac:dyDescent="0.3">
      <c r="A105" s="134" t="s">
        <v>53</v>
      </c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69">
        <v>0</v>
      </c>
      <c r="O105" s="69">
        <v>0</v>
      </c>
      <c r="P105" s="69">
        <v>0</v>
      </c>
      <c r="Q105" s="69">
        <v>0</v>
      </c>
      <c r="R105" s="131" t="s">
        <v>53</v>
      </c>
      <c r="S105" s="132"/>
      <c r="T105" s="132"/>
      <c r="U105" s="132"/>
      <c r="V105" s="132"/>
      <c r="W105" s="132"/>
      <c r="X105" s="132"/>
      <c r="Y105" s="132"/>
      <c r="Z105" s="132"/>
      <c r="AA105" s="132"/>
      <c r="AB105" s="131" t="s">
        <v>53</v>
      </c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69">
        <v>0</v>
      </c>
      <c r="AM105" s="69">
        <v>0</v>
      </c>
      <c r="AN105" s="69">
        <v>0</v>
      </c>
    </row>
    <row r="106" spans="1:40" ht="18.75" hidden="1" customHeight="1" x14ac:dyDescent="0.3">
      <c r="A106" s="66">
        <v>36896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131">
        <v>36896</v>
      </c>
      <c r="S106" s="132"/>
      <c r="T106" s="132"/>
      <c r="U106" s="132"/>
      <c r="V106" s="132"/>
      <c r="W106" s="132"/>
      <c r="X106" s="132"/>
      <c r="Y106" s="132"/>
      <c r="Z106" s="132"/>
      <c r="AA106" s="132"/>
      <c r="AB106" s="131">
        <v>36896</v>
      </c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65"/>
      <c r="AM106" s="65"/>
      <c r="AN106" s="65"/>
    </row>
    <row r="107" spans="1:40" ht="18.75" hidden="1" customHeight="1" x14ac:dyDescent="0.3">
      <c r="A107" s="66">
        <v>37261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131">
        <v>37261</v>
      </c>
      <c r="S107" s="132"/>
      <c r="T107" s="132"/>
      <c r="U107" s="132"/>
      <c r="V107" s="132"/>
      <c r="W107" s="132"/>
      <c r="X107" s="132"/>
      <c r="Y107" s="132"/>
      <c r="Z107" s="132"/>
      <c r="AA107" s="132"/>
      <c r="AB107" s="131">
        <v>37261</v>
      </c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65"/>
      <c r="AM107" s="65"/>
      <c r="AN107" s="65"/>
    </row>
    <row r="108" spans="1:40" ht="15.75" customHeight="1" x14ac:dyDescent="0.3">
      <c r="A108" s="131" t="s">
        <v>54</v>
      </c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1" t="s">
        <v>54</v>
      </c>
      <c r="S108" s="132"/>
      <c r="T108" s="132"/>
      <c r="U108" s="132"/>
      <c r="V108" s="132"/>
      <c r="W108" s="132"/>
      <c r="X108" s="132"/>
      <c r="Y108" s="132"/>
      <c r="Z108" s="132"/>
      <c r="AA108" s="132"/>
      <c r="AB108" s="131" t="s">
        <v>54</v>
      </c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69">
        <v>0</v>
      </c>
      <c r="AM108" s="69">
        <v>0</v>
      </c>
      <c r="AN108" s="69">
        <v>0</v>
      </c>
    </row>
    <row r="109" spans="1:40" hidden="1" x14ac:dyDescent="0.3">
      <c r="A109" s="66">
        <v>36927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6">
        <v>36927</v>
      </c>
      <c r="S109" s="65"/>
      <c r="T109" s="65"/>
      <c r="U109" s="65"/>
      <c r="V109" s="65"/>
      <c r="W109" s="65"/>
      <c r="X109" s="65"/>
      <c r="Y109" s="65"/>
      <c r="Z109" s="65"/>
      <c r="AA109" s="65"/>
      <c r="AB109" s="66">
        <v>36927</v>
      </c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</row>
    <row r="110" spans="1:40" hidden="1" x14ac:dyDescent="0.3">
      <c r="A110" s="66">
        <v>37292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6">
        <v>37292</v>
      </c>
      <c r="S110" s="65"/>
      <c r="T110" s="65"/>
      <c r="U110" s="65"/>
      <c r="V110" s="65"/>
      <c r="W110" s="65"/>
      <c r="X110" s="65"/>
      <c r="Y110" s="65"/>
      <c r="Z110" s="65"/>
      <c r="AA110" s="65"/>
      <c r="AB110" s="66">
        <v>37292</v>
      </c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</row>
    <row r="111" spans="1:40" x14ac:dyDescent="0.3">
      <c r="A111" s="134" t="s">
        <v>55</v>
      </c>
      <c r="B111" s="134"/>
      <c r="C111" s="134"/>
      <c r="D111" s="69">
        <v>0</v>
      </c>
      <c r="E111" s="69">
        <v>0</v>
      </c>
      <c r="F111" s="69">
        <v>0</v>
      </c>
      <c r="G111" s="69">
        <v>0</v>
      </c>
      <c r="H111" s="69">
        <v>0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  <c r="O111" s="69">
        <v>0</v>
      </c>
      <c r="P111" s="69">
        <v>0</v>
      </c>
      <c r="Q111" s="69">
        <v>0</v>
      </c>
      <c r="R111" s="134" t="s">
        <v>55</v>
      </c>
      <c r="S111" s="134"/>
      <c r="T111" s="134"/>
      <c r="U111" s="69">
        <v>0</v>
      </c>
      <c r="V111" s="69">
        <v>0</v>
      </c>
      <c r="W111" s="69">
        <v>0</v>
      </c>
      <c r="X111" s="69">
        <v>0</v>
      </c>
      <c r="Y111" s="69">
        <v>0</v>
      </c>
      <c r="Z111" s="69">
        <v>0</v>
      </c>
      <c r="AA111" s="69">
        <v>0</v>
      </c>
      <c r="AB111" s="134" t="s">
        <v>55</v>
      </c>
      <c r="AC111" s="134"/>
      <c r="AD111" s="134"/>
      <c r="AE111" s="69">
        <v>0</v>
      </c>
      <c r="AF111" s="69">
        <v>0</v>
      </c>
      <c r="AG111" s="69">
        <v>0</v>
      </c>
      <c r="AH111" s="69">
        <v>0</v>
      </c>
      <c r="AI111" s="69">
        <v>0</v>
      </c>
      <c r="AJ111" s="69">
        <v>0</v>
      </c>
      <c r="AK111" s="69">
        <v>0</v>
      </c>
      <c r="AL111" s="69">
        <v>0</v>
      </c>
      <c r="AM111" s="69">
        <v>0</v>
      </c>
      <c r="AN111" s="69">
        <v>0</v>
      </c>
    </row>
    <row r="112" spans="1:40" ht="106.5" customHeight="1" x14ac:dyDescent="0.3">
      <c r="A112" s="131" t="s">
        <v>56</v>
      </c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1" t="s">
        <v>56</v>
      </c>
      <c r="S112" s="132"/>
      <c r="T112" s="132"/>
      <c r="U112" s="132"/>
      <c r="V112" s="132"/>
      <c r="W112" s="132"/>
      <c r="X112" s="132"/>
      <c r="Y112" s="132"/>
      <c r="Z112" s="132"/>
      <c r="AA112" s="132"/>
      <c r="AB112" s="131" t="s">
        <v>56</v>
      </c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67"/>
      <c r="AM112" s="67"/>
      <c r="AN112" s="68"/>
    </row>
    <row r="113" spans="1:40" x14ac:dyDescent="0.3">
      <c r="A113" s="134" t="s">
        <v>57</v>
      </c>
      <c r="B113" s="134"/>
      <c r="C113" s="69">
        <v>0</v>
      </c>
      <c r="D113" s="69">
        <v>0</v>
      </c>
      <c r="E113" s="69">
        <v>0</v>
      </c>
      <c r="F113" s="69">
        <v>0</v>
      </c>
      <c r="G113" s="6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  <c r="O113" s="69">
        <v>0</v>
      </c>
      <c r="P113" s="69">
        <v>0</v>
      </c>
      <c r="Q113" s="69">
        <v>0</v>
      </c>
      <c r="R113" s="134" t="s">
        <v>57</v>
      </c>
      <c r="S113" s="134"/>
      <c r="T113" s="69">
        <v>0</v>
      </c>
      <c r="U113" s="69">
        <v>0</v>
      </c>
      <c r="V113" s="69">
        <v>0</v>
      </c>
      <c r="W113" s="69">
        <v>0</v>
      </c>
      <c r="X113" s="69">
        <v>0</v>
      </c>
      <c r="Y113" s="69">
        <v>0</v>
      </c>
      <c r="Z113" s="69">
        <v>0</v>
      </c>
      <c r="AA113" s="69">
        <v>0</v>
      </c>
      <c r="AB113" s="134" t="s">
        <v>57</v>
      </c>
      <c r="AC113" s="134"/>
      <c r="AD113" s="69">
        <v>0</v>
      </c>
      <c r="AE113" s="69">
        <v>0</v>
      </c>
      <c r="AF113" s="69">
        <v>0</v>
      </c>
      <c r="AG113" s="69">
        <v>0</v>
      </c>
      <c r="AH113" s="69">
        <v>0</v>
      </c>
      <c r="AI113" s="69">
        <v>0</v>
      </c>
      <c r="AJ113" s="69">
        <v>0</v>
      </c>
      <c r="AK113" s="69">
        <v>0</v>
      </c>
      <c r="AL113" s="69">
        <v>0</v>
      </c>
      <c r="AM113" s="69">
        <v>0</v>
      </c>
      <c r="AN113" s="69">
        <v>0</v>
      </c>
    </row>
    <row r="114" spans="1:40" x14ac:dyDescent="0.3">
      <c r="A114" s="134" t="s">
        <v>58</v>
      </c>
      <c r="B114" s="134"/>
      <c r="C114" s="134"/>
      <c r="D114" s="134"/>
      <c r="E114" s="69">
        <v>0</v>
      </c>
      <c r="F114" s="69">
        <v>0</v>
      </c>
      <c r="G114" s="69">
        <v>0</v>
      </c>
      <c r="H114" s="69">
        <v>0</v>
      </c>
      <c r="I114" s="69">
        <v>0</v>
      </c>
      <c r="J114" s="65">
        <f t="shared" ref="J114:O114" si="7">J99</f>
        <v>5.6834699999999998</v>
      </c>
      <c r="K114" s="69">
        <v>0</v>
      </c>
      <c r="L114" s="69">
        <v>0</v>
      </c>
      <c r="M114" s="69">
        <v>0</v>
      </c>
      <c r="N114" s="69">
        <v>0</v>
      </c>
      <c r="O114" s="65">
        <f t="shared" si="7"/>
        <v>5.6834699999999998</v>
      </c>
      <c r="P114" s="69">
        <v>0</v>
      </c>
      <c r="Q114" s="69">
        <v>0</v>
      </c>
      <c r="R114" s="134" t="s">
        <v>58</v>
      </c>
      <c r="S114" s="134"/>
      <c r="T114" s="134"/>
      <c r="U114" s="134"/>
      <c r="V114" s="69">
        <v>0</v>
      </c>
      <c r="W114" s="69">
        <v>0</v>
      </c>
      <c r="X114" s="73">
        <f t="shared" ref="X114:AL114" si="8">X99</f>
        <v>0</v>
      </c>
      <c r="Y114" s="65">
        <f t="shared" si="8"/>
        <v>11142.848533423718</v>
      </c>
      <c r="Z114" s="69">
        <v>0</v>
      </c>
      <c r="AA114" s="69">
        <v>0</v>
      </c>
      <c r="AB114" s="69"/>
      <c r="AC114" s="69"/>
      <c r="AD114" s="69">
        <v>0</v>
      </c>
      <c r="AE114" s="69">
        <v>0</v>
      </c>
      <c r="AF114" s="69">
        <v>0</v>
      </c>
      <c r="AG114" s="69">
        <v>0</v>
      </c>
      <c r="AH114" s="69">
        <v>0</v>
      </c>
      <c r="AI114" s="69">
        <v>0</v>
      </c>
      <c r="AJ114" s="69">
        <v>0</v>
      </c>
      <c r="AK114" s="69">
        <v>0</v>
      </c>
      <c r="AL114" s="65">
        <f t="shared" si="8"/>
        <v>11142.848533423718</v>
      </c>
      <c r="AM114" s="69">
        <v>0</v>
      </c>
      <c r="AN114" s="69">
        <v>0</v>
      </c>
    </row>
    <row r="115" spans="1:40" x14ac:dyDescent="0.3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</row>
    <row r="116" spans="1:40" x14ac:dyDescent="0.3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</row>
    <row r="117" spans="1:40" x14ac:dyDescent="0.3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</row>
    <row r="118" spans="1:40" x14ac:dyDescent="0.3">
      <c r="A118" s="58"/>
      <c r="B118" s="58"/>
      <c r="C118" s="58"/>
      <c r="D118" s="58"/>
      <c r="E118" s="58"/>
      <c r="F118" s="57"/>
      <c r="G118" s="61"/>
      <c r="H118" s="58"/>
      <c r="I118" s="61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7"/>
      <c r="Y118" s="61"/>
      <c r="Z118" s="58"/>
      <c r="AA118" s="61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</row>
    <row r="119" spans="1:40" ht="14.25" customHeight="1" x14ac:dyDescent="0.3">
      <c r="A119" s="58"/>
      <c r="B119" s="58"/>
      <c r="C119" s="58"/>
      <c r="D119" s="58"/>
      <c r="E119" s="58"/>
      <c r="F119" s="62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62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</row>
    <row r="120" spans="1:40" x14ac:dyDescent="0.3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</row>
  </sheetData>
  <mergeCells count="273">
    <mergeCell ref="R113:S113"/>
    <mergeCell ref="R114:U114"/>
    <mergeCell ref="A30:Q30"/>
    <mergeCell ref="A100:Q100"/>
    <mergeCell ref="A104:Q104"/>
    <mergeCell ref="A108:Q108"/>
    <mergeCell ref="R37:AJ37"/>
    <mergeCell ref="R99:S99"/>
    <mergeCell ref="A114:D114"/>
    <mergeCell ref="A99:B99"/>
    <mergeCell ref="A103:B103"/>
    <mergeCell ref="A105:M105"/>
    <mergeCell ref="A111:C111"/>
    <mergeCell ref="A113:B113"/>
    <mergeCell ref="R103:S103"/>
    <mergeCell ref="E44:E48"/>
    <mergeCell ref="AD44:AN44"/>
    <mergeCell ref="AD45:AD48"/>
    <mergeCell ref="AE45:AE48"/>
    <mergeCell ref="AF45:AF48"/>
    <mergeCell ref="AG45:AG48"/>
    <mergeCell ref="AH45:AI46"/>
    <mergeCell ref="AJ45:AJ48"/>
    <mergeCell ref="C10:C14"/>
    <mergeCell ref="D10:D14"/>
    <mergeCell ref="E10:E14"/>
    <mergeCell ref="F11:O11"/>
    <mergeCell ref="K12:O12"/>
    <mergeCell ref="A20:Q20"/>
    <mergeCell ref="A23:Q23"/>
    <mergeCell ref="A26:Q26"/>
    <mergeCell ref="A16:Q16"/>
    <mergeCell ref="AH11:AI12"/>
    <mergeCell ref="A34:Q34"/>
    <mergeCell ref="AI13:AI14"/>
    <mergeCell ref="AJ11:AJ14"/>
    <mergeCell ref="P10:P14"/>
    <mergeCell ref="AL11:AL14"/>
    <mergeCell ref="AK11:AK14"/>
    <mergeCell ref="T13:T14"/>
    <mergeCell ref="AE11:AE14"/>
    <mergeCell ref="AF11:AF14"/>
    <mergeCell ref="R10:R14"/>
    <mergeCell ref="S10:S14"/>
    <mergeCell ref="T10:AA10"/>
    <mergeCell ref="AD10:AN10"/>
    <mergeCell ref="U13:V13"/>
    <mergeCell ref="AH13:AH14"/>
    <mergeCell ref="AN11:AN14"/>
    <mergeCell ref="AM11:AM14"/>
    <mergeCell ref="AD11:AD14"/>
    <mergeCell ref="T11:V12"/>
    <mergeCell ref="W11:W14"/>
    <mergeCell ref="X11:Z13"/>
    <mergeCell ref="AA11:AA14"/>
    <mergeCell ref="F12:J12"/>
    <mergeCell ref="A35:Q35"/>
    <mergeCell ref="A37:Q37"/>
    <mergeCell ref="A112:Q112"/>
    <mergeCell ref="AG11:AG14"/>
    <mergeCell ref="A17:N17"/>
    <mergeCell ref="A29:B29"/>
    <mergeCell ref="A33:B33"/>
    <mergeCell ref="Q10:Q14"/>
    <mergeCell ref="F13:I13"/>
    <mergeCell ref="J13:J14"/>
    <mergeCell ref="R111:T111"/>
    <mergeCell ref="A4:Q4"/>
    <mergeCell ref="A5:Q5"/>
    <mergeCell ref="A6:Q6"/>
    <mergeCell ref="A7:Q7"/>
    <mergeCell ref="A8:Q8"/>
    <mergeCell ref="K13:N13"/>
    <mergeCell ref="O13:O14"/>
    <mergeCell ref="F10:O10"/>
    <mergeCell ref="A10:A14"/>
    <mergeCell ref="B10:B14"/>
    <mergeCell ref="AH68:AH69"/>
    <mergeCell ref="AI68:AI69"/>
    <mergeCell ref="AC65:AC69"/>
    <mergeCell ref="AD65:AN65"/>
    <mergeCell ref="F66:O66"/>
    <mergeCell ref="T66:V67"/>
    <mergeCell ref="W66:W69"/>
    <mergeCell ref="AE66:AE69"/>
    <mergeCell ref="AF66:AF69"/>
    <mergeCell ref="AG66:AG69"/>
    <mergeCell ref="AH66:AI67"/>
    <mergeCell ref="AJ66:AJ69"/>
    <mergeCell ref="AM66:AM69"/>
    <mergeCell ref="AB10:AB14"/>
    <mergeCell ref="AC10:AC14"/>
    <mergeCell ref="AB29:AC29"/>
    <mergeCell ref="AB16:AN16"/>
    <mergeCell ref="AB17:AN17"/>
    <mergeCell ref="AM75:AM79"/>
    <mergeCell ref="AN75:AN79"/>
    <mergeCell ref="AB18:AN18"/>
    <mergeCell ref="AB19:AN19"/>
    <mergeCell ref="AB20:AN20"/>
    <mergeCell ref="AB21:AN21"/>
    <mergeCell ref="AB22:AN22"/>
    <mergeCell ref="AB23:AN23"/>
    <mergeCell ref="AB24:AN24"/>
    <mergeCell ref="AH75:AH79"/>
    <mergeCell ref="AI75:AI79"/>
    <mergeCell ref="AJ75:AJ79"/>
    <mergeCell ref="AK75:AK79"/>
    <mergeCell ref="AL75:AL79"/>
    <mergeCell ref="AD75:AD79"/>
    <mergeCell ref="AE75:AE79"/>
    <mergeCell ref="AF75:AF79"/>
    <mergeCell ref="AB103:AC103"/>
    <mergeCell ref="AB113:AC113"/>
    <mergeCell ref="R26:AA26"/>
    <mergeCell ref="R16:AA16"/>
    <mergeCell ref="R17:AA17"/>
    <mergeCell ref="R18:AA18"/>
    <mergeCell ref="R19:AA19"/>
    <mergeCell ref="R20:AA20"/>
    <mergeCell ref="R21:AA21"/>
    <mergeCell ref="R22:AA22"/>
    <mergeCell ref="R23:AA23"/>
    <mergeCell ref="R24:AA24"/>
    <mergeCell ref="R25:AA25"/>
    <mergeCell ref="AA75:AA79"/>
    <mergeCell ref="AB25:AN25"/>
    <mergeCell ref="AB26:AN26"/>
    <mergeCell ref="R29:S29"/>
    <mergeCell ref="R30:AJ30"/>
    <mergeCell ref="R33:S33"/>
    <mergeCell ref="R35:AJ35"/>
    <mergeCell ref="AB33:AC33"/>
    <mergeCell ref="R34:AA34"/>
    <mergeCell ref="AB34:AN34"/>
    <mergeCell ref="A44:A48"/>
    <mergeCell ref="B44:B48"/>
    <mergeCell ref="C44:C48"/>
    <mergeCell ref="AB99:AC99"/>
    <mergeCell ref="D75:D79"/>
    <mergeCell ref="F75:F79"/>
    <mergeCell ref="G75:G79"/>
    <mergeCell ref="H75:H79"/>
    <mergeCell ref="I75:I79"/>
    <mergeCell ref="J75:J79"/>
    <mergeCell ref="K75:K79"/>
    <mergeCell ref="L75:L79"/>
    <mergeCell ref="M75:M79"/>
    <mergeCell ref="N75:N79"/>
    <mergeCell ref="F44:O44"/>
    <mergeCell ref="P44:P48"/>
    <mergeCell ref="Q44:Q48"/>
    <mergeCell ref="F45:O45"/>
    <mergeCell ref="D44:D48"/>
    <mergeCell ref="AM45:AM48"/>
    <mergeCell ref="AN45:AN48"/>
    <mergeCell ref="F46:J46"/>
    <mergeCell ref="K46:O46"/>
    <mergeCell ref="F47:I47"/>
    <mergeCell ref="J47:J48"/>
    <mergeCell ref="K47:N47"/>
    <mergeCell ref="O47:O48"/>
    <mergeCell ref="T47:T48"/>
    <mergeCell ref="U47:V47"/>
    <mergeCell ref="AH47:AH48"/>
    <mergeCell ref="AI47:AI48"/>
    <mergeCell ref="R44:R48"/>
    <mergeCell ref="S44:S48"/>
    <mergeCell ref="T44:AA44"/>
    <mergeCell ref="AB44:AB48"/>
    <mergeCell ref="AC44:AC48"/>
    <mergeCell ref="T45:V46"/>
    <mergeCell ref="W45:W48"/>
    <mergeCell ref="X45:Z47"/>
    <mergeCell ref="AA45:AA48"/>
    <mergeCell ref="AK45:AK48"/>
    <mergeCell ref="AL45:AL48"/>
    <mergeCell ref="A65:A69"/>
    <mergeCell ref="B65:B69"/>
    <mergeCell ref="C65:C69"/>
    <mergeCell ref="D65:D69"/>
    <mergeCell ref="E65:E69"/>
    <mergeCell ref="F65:O65"/>
    <mergeCell ref="P65:P69"/>
    <mergeCell ref="Q65:Q69"/>
    <mergeCell ref="R65:R69"/>
    <mergeCell ref="S65:S69"/>
    <mergeCell ref="T65:AA65"/>
    <mergeCell ref="AB65:AB69"/>
    <mergeCell ref="AN66:AN69"/>
    <mergeCell ref="F67:J67"/>
    <mergeCell ref="K67:O67"/>
    <mergeCell ref="F68:I68"/>
    <mergeCell ref="J68:J69"/>
    <mergeCell ref="K68:N68"/>
    <mergeCell ref="O68:O69"/>
    <mergeCell ref="AK66:AK69"/>
    <mergeCell ref="AL66:AL69"/>
    <mergeCell ref="T68:T69"/>
    <mergeCell ref="U68:V68"/>
    <mergeCell ref="A85:A89"/>
    <mergeCell ref="B85:B89"/>
    <mergeCell ref="C85:C89"/>
    <mergeCell ref="D85:D89"/>
    <mergeCell ref="E85:E89"/>
    <mergeCell ref="AG86:AG89"/>
    <mergeCell ref="AH86:AI87"/>
    <mergeCell ref="AJ86:AJ89"/>
    <mergeCell ref="AK86:AK89"/>
    <mergeCell ref="F85:O85"/>
    <mergeCell ref="P85:P89"/>
    <mergeCell ref="AL86:AL89"/>
    <mergeCell ref="AM86:AM89"/>
    <mergeCell ref="AN86:AN89"/>
    <mergeCell ref="F87:J87"/>
    <mergeCell ref="K87:O87"/>
    <mergeCell ref="F88:I88"/>
    <mergeCell ref="J88:J89"/>
    <mergeCell ref="K88:N88"/>
    <mergeCell ref="F86:O86"/>
    <mergeCell ref="AG75:AG79"/>
    <mergeCell ref="V75:V79"/>
    <mergeCell ref="E71:E72"/>
    <mergeCell ref="E73:E81"/>
    <mergeCell ref="E50:E61"/>
    <mergeCell ref="X66:Z68"/>
    <mergeCell ref="AA66:AA69"/>
    <mergeCell ref="AD66:AD69"/>
    <mergeCell ref="W75:W79"/>
    <mergeCell ref="X75:X79"/>
    <mergeCell ref="Y75:Y79"/>
    <mergeCell ref="Z75:Z79"/>
    <mergeCell ref="O75:O79"/>
    <mergeCell ref="P75:P79"/>
    <mergeCell ref="Q75:Q79"/>
    <mergeCell ref="T75:T79"/>
    <mergeCell ref="U75:U79"/>
    <mergeCell ref="X86:Z88"/>
    <mergeCell ref="AA86:AA89"/>
    <mergeCell ref="AD86:AD89"/>
    <mergeCell ref="AE86:AE89"/>
    <mergeCell ref="AF86:AF89"/>
    <mergeCell ref="Q85:Q89"/>
    <mergeCell ref="R85:R89"/>
    <mergeCell ref="S85:S89"/>
    <mergeCell ref="T85:AA85"/>
    <mergeCell ref="AB85:AB89"/>
    <mergeCell ref="AC85:AC89"/>
    <mergeCell ref="AD85:AN85"/>
    <mergeCell ref="C73:C81"/>
    <mergeCell ref="R100:AA100"/>
    <mergeCell ref="AB100:AN100"/>
    <mergeCell ref="R112:AA112"/>
    <mergeCell ref="AB112:AK112"/>
    <mergeCell ref="R104:AA104"/>
    <mergeCell ref="R105:AA105"/>
    <mergeCell ref="R106:AA106"/>
    <mergeCell ref="R107:AA107"/>
    <mergeCell ref="R108:AA108"/>
    <mergeCell ref="AB104:AK104"/>
    <mergeCell ref="AB105:AK105"/>
    <mergeCell ref="AB106:AK106"/>
    <mergeCell ref="AB107:AK107"/>
    <mergeCell ref="AB108:AK108"/>
    <mergeCell ref="AB111:AD111"/>
    <mergeCell ref="E91:E98"/>
    <mergeCell ref="T86:V87"/>
    <mergeCell ref="W86:W89"/>
    <mergeCell ref="O88:O89"/>
    <mergeCell ref="T88:T89"/>
    <mergeCell ref="U88:V88"/>
    <mergeCell ref="AH88:AH89"/>
    <mergeCell ref="AI88:AI89"/>
  </mergeCells>
  <hyperlinks>
    <hyperlink ref="AD11" location="Par1863" tooltip="1.1" display="Par1863"/>
    <hyperlink ref="AE11" location="Par1872" tooltip="1.2" display="Par1872"/>
    <hyperlink ref="AF11" location="Par1881" tooltip="1.3" display="Par1881"/>
    <hyperlink ref="AG11" location="Par1908" tooltip="1.4" display="Par1908"/>
    <hyperlink ref="AH11" location="Par1917" tooltip="1.5" display="Par1917"/>
    <hyperlink ref="AK11" location="Par1926" tooltip="2." display="Par1926"/>
    <hyperlink ref="AM11" location="Par1971" tooltip="4" display="Par1971"/>
    <hyperlink ref="AN11" location="Par1980" tooltip="5" display="Par1980"/>
    <hyperlink ref="E38" r:id="rId1" display="https://egrp365.ru/reestr?egrp=37:28:030306:8"/>
    <hyperlink ref="E73" r:id="rId2" display="https://egrp365.ru/reestr?egrp=37:28:030215:124"/>
    <hyperlink ref="E39" r:id="rId3" display="https://egrp365.ru/reestr?egrp=37:28:030306:8"/>
    <hyperlink ref="E40" r:id="rId4" display="https://egrp365.ru/reestr?egrp=37:28:030306:8"/>
    <hyperlink ref="E71" r:id="rId5" display="https://egrp365.ru/reestr?egrp=37:28:030306:8"/>
    <hyperlink ref="E91" r:id="rId6" display="https://egrp365.ru/reestr?egrp=37:28:030215:124"/>
    <hyperlink ref="AD45" location="Par1863" tooltip="1.1" display="Par1863"/>
    <hyperlink ref="AE45" location="Par1872" tooltip="1.2" display="Par1872"/>
    <hyperlink ref="AF45" location="Par1881" tooltip="1.3" display="Par1881"/>
    <hyperlink ref="AG45" location="Par1908" tooltip="1.4" display="Par1908"/>
    <hyperlink ref="AH45" location="Par1917" tooltip="1.5" display="Par1917"/>
    <hyperlink ref="AK45" location="Par1926" tooltip="2." display="Par1926"/>
    <hyperlink ref="AM45" location="Par1971" tooltip="4" display="Par1971"/>
    <hyperlink ref="AN45" location="Par1980" tooltip="5" display="Par1980"/>
    <hyperlink ref="AD66" location="Par1863" tooltip="1.1" display="Par1863"/>
    <hyperlink ref="AE66" location="Par1872" tooltip="1.2" display="Par1872"/>
    <hyperlink ref="AF66" location="Par1881" tooltip="1.3" display="Par1881"/>
    <hyperlink ref="AG66" location="Par1908" tooltip="1.4" display="Par1908"/>
    <hyperlink ref="AH66" location="Par1917" tooltip="1.5" display="Par1917"/>
    <hyperlink ref="AK66" location="Par1926" tooltip="2." display="Par1926"/>
    <hyperlink ref="AM66" location="Par1971" tooltip="4" display="Par1971"/>
    <hyperlink ref="AN66" location="Par1980" tooltip="5" display="Par1980"/>
    <hyperlink ref="AD86" location="Par1863" tooltip="1.1" display="Par1863"/>
    <hyperlink ref="AE86" location="Par1872" tooltip="1.2" display="Par1872"/>
    <hyperlink ref="AF86" location="Par1881" tooltip="1.3" display="Par1881"/>
    <hyperlink ref="AG86" location="Par1908" tooltip="1.4" display="Par1908"/>
    <hyperlink ref="AH86" location="Par1917" tooltip="1.5" display="Par1917"/>
    <hyperlink ref="AK86" location="Par1926" tooltip="2." display="Par1926"/>
    <hyperlink ref="AM86" location="Par1971" tooltip="4" display="Par1971"/>
    <hyperlink ref="AN86" location="Par1980" tooltip="5" display="Par1980"/>
    <hyperlink ref="E50" r:id="rId7" display="https://egrp365.ru/reestr?egrp=37:28:030306:8"/>
  </hyperlinks>
  <pageMargins left="0.39370078740157483" right="0.19685039370078741" top="0.74803149606299213" bottom="0.74803149606299213" header="0" footer="0"/>
  <pageSetup paperSize="9" scale="57" fitToWidth="2" fitToHeight="2" orientation="landscape" r:id="rId8"/>
  <rowBreaks count="3" manualBreakCount="3">
    <brk id="40" max="39" man="1"/>
    <brk id="61" max="39" man="1"/>
    <brk id="81" max="39" man="1"/>
  </rowBreaks>
  <colBreaks count="2" manualBreakCount="2">
    <brk id="17" max="84" man="1"/>
    <brk id="27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view="pageBreakPreview" topLeftCell="A19" zoomScale="85" zoomScaleNormal="100" zoomScaleSheetLayoutView="85" workbookViewId="0">
      <selection activeCell="Q29" sqref="Q27:Q29"/>
    </sheetView>
  </sheetViews>
  <sheetFormatPr defaultRowHeight="15" x14ac:dyDescent="0.25"/>
  <cols>
    <col min="1" max="1" width="6.5703125" style="4" customWidth="1"/>
    <col min="2" max="2" width="56.28515625" customWidth="1"/>
    <col min="3" max="3" width="18.42578125" customWidth="1"/>
    <col min="4" max="5" width="11.42578125" customWidth="1"/>
    <col min="6" max="6" width="8.42578125" customWidth="1"/>
    <col min="7" max="7" width="9.140625" customWidth="1"/>
    <col min="8" max="17" width="8.42578125" customWidth="1"/>
  </cols>
  <sheetData>
    <row r="1" spans="1:17" ht="19.5" customHeight="1" x14ac:dyDescent="0.25">
      <c r="H1" s="180"/>
      <c r="I1" s="180"/>
      <c r="J1" s="180"/>
      <c r="K1" s="180"/>
      <c r="L1" s="180"/>
      <c r="M1" s="180"/>
      <c r="N1" s="180"/>
      <c r="O1" s="180"/>
      <c r="P1" s="180"/>
      <c r="Q1" s="180" t="s">
        <v>362</v>
      </c>
    </row>
    <row r="2" spans="1:17" ht="15" customHeight="1" x14ac:dyDescent="0.25">
      <c r="H2" s="180"/>
      <c r="I2" s="180"/>
      <c r="J2" s="180"/>
      <c r="K2" s="180"/>
      <c r="L2" s="180"/>
      <c r="M2" s="180"/>
      <c r="N2" s="180"/>
      <c r="O2" s="180"/>
      <c r="P2" s="180"/>
      <c r="Q2" s="180" t="s">
        <v>359</v>
      </c>
    </row>
    <row r="3" spans="1:17" ht="15" customHeight="1" x14ac:dyDescent="0.25">
      <c r="H3" s="180"/>
      <c r="I3" s="180"/>
      <c r="J3" s="180"/>
      <c r="K3" s="180"/>
      <c r="L3" s="180"/>
      <c r="M3" s="180"/>
      <c r="N3" s="180"/>
      <c r="O3" s="180"/>
      <c r="P3" s="180"/>
      <c r="Q3" s="180" t="s">
        <v>360</v>
      </c>
    </row>
    <row r="4" spans="1:17" ht="15.75" customHeight="1" x14ac:dyDescent="0.3">
      <c r="A4" s="155" t="s">
        <v>355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7" ht="15.75" customHeight="1" x14ac:dyDescent="0.3">
      <c r="A5" s="155" t="s">
        <v>112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</row>
    <row r="6" spans="1:17" ht="15" customHeight="1" x14ac:dyDescent="0.25">
      <c r="A6" s="156" t="s">
        <v>113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</row>
    <row r="7" spans="1:17" ht="15" customHeight="1" x14ac:dyDescent="0.25">
      <c r="A7" s="157" t="s">
        <v>88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</row>
    <row r="8" spans="1:17" s="25" customFormat="1" ht="20.25" customHeight="1" x14ac:dyDescent="0.25">
      <c r="A8" s="158" t="s">
        <v>206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</row>
    <row r="9" spans="1:17" s="25" customFormat="1" ht="20.25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23" t="s">
        <v>344</v>
      </c>
    </row>
    <row r="10" spans="1:17" ht="15" customHeight="1" x14ac:dyDescent="0.25">
      <c r="A10" s="148" t="s">
        <v>0</v>
      </c>
      <c r="B10" s="148" t="s">
        <v>90</v>
      </c>
      <c r="C10" s="148" t="s">
        <v>91</v>
      </c>
      <c r="D10" s="153" t="s">
        <v>92</v>
      </c>
      <c r="E10" s="153" t="s">
        <v>218</v>
      </c>
      <c r="F10" s="154" t="s">
        <v>94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15" customHeight="1" x14ac:dyDescent="0.25">
      <c r="A11" s="148"/>
      <c r="B11" s="148"/>
      <c r="C11" s="148"/>
      <c r="D11" s="153"/>
      <c r="E11" s="153"/>
      <c r="F11" s="154" t="s">
        <v>95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</row>
    <row r="12" spans="1:17" ht="15.75" x14ac:dyDescent="0.25">
      <c r="A12" s="148"/>
      <c r="B12" s="148"/>
      <c r="C12" s="148"/>
      <c r="D12" s="47">
        <v>2023</v>
      </c>
      <c r="E12" s="47">
        <v>2024</v>
      </c>
      <c r="F12" s="47">
        <v>2025</v>
      </c>
      <c r="G12" s="47">
        <v>2026</v>
      </c>
      <c r="H12" s="47">
        <v>2027</v>
      </c>
      <c r="I12" s="47">
        <v>2028</v>
      </c>
      <c r="J12" s="47">
        <v>2029</v>
      </c>
      <c r="K12" s="47">
        <v>2030</v>
      </c>
      <c r="L12" s="47">
        <v>2031</v>
      </c>
      <c r="M12" s="47">
        <v>2032</v>
      </c>
      <c r="N12" s="47">
        <v>2033</v>
      </c>
      <c r="O12" s="47">
        <v>2034</v>
      </c>
      <c r="P12" s="47">
        <v>2035</v>
      </c>
      <c r="Q12" s="47">
        <v>2036</v>
      </c>
    </row>
    <row r="13" spans="1:17" ht="15.75" x14ac:dyDescent="0.25">
      <c r="A13" s="45">
        <v>1</v>
      </c>
      <c r="B13" s="45">
        <v>2</v>
      </c>
      <c r="C13" s="45">
        <v>3</v>
      </c>
      <c r="D13" s="45">
        <v>4</v>
      </c>
      <c r="E13" s="45">
        <v>5</v>
      </c>
      <c r="F13" s="45">
        <v>6</v>
      </c>
      <c r="G13" s="45">
        <v>7</v>
      </c>
      <c r="H13" s="45">
        <v>8</v>
      </c>
      <c r="I13" s="45">
        <v>9</v>
      </c>
      <c r="J13" s="45">
        <v>10</v>
      </c>
      <c r="K13" s="45">
        <v>11</v>
      </c>
      <c r="L13" s="45">
        <v>12</v>
      </c>
      <c r="M13" s="45">
        <v>13</v>
      </c>
      <c r="N13" s="45">
        <v>14</v>
      </c>
      <c r="O13" s="45">
        <v>15</v>
      </c>
      <c r="P13" s="45">
        <v>16</v>
      </c>
      <c r="Q13" s="45">
        <v>17</v>
      </c>
    </row>
    <row r="14" spans="1:17" ht="15.75" customHeight="1" x14ac:dyDescent="0.25">
      <c r="A14" s="150" t="s">
        <v>341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2"/>
    </row>
    <row r="15" spans="1:17" ht="31.5" x14ac:dyDescent="0.25">
      <c r="A15" s="45">
        <v>1</v>
      </c>
      <c r="B15" s="44" t="s">
        <v>96</v>
      </c>
      <c r="C15" s="45" t="s">
        <v>97</v>
      </c>
      <c r="D15" s="45" t="s">
        <v>219</v>
      </c>
      <c r="E15" s="45" t="s">
        <v>219</v>
      </c>
      <c r="F15" s="45" t="s">
        <v>219</v>
      </c>
      <c r="G15" s="45" t="s">
        <v>219</v>
      </c>
      <c r="H15" s="45" t="s">
        <v>219</v>
      </c>
      <c r="I15" s="45" t="s">
        <v>219</v>
      </c>
      <c r="J15" s="45" t="s">
        <v>219</v>
      </c>
      <c r="K15" s="45" t="s">
        <v>219</v>
      </c>
      <c r="L15" s="45" t="s">
        <v>219</v>
      </c>
      <c r="M15" s="45" t="s">
        <v>219</v>
      </c>
      <c r="N15" s="45" t="s">
        <v>219</v>
      </c>
      <c r="O15" s="45" t="s">
        <v>219</v>
      </c>
      <c r="P15" s="45" t="s">
        <v>219</v>
      </c>
      <c r="Q15" s="45" t="s">
        <v>219</v>
      </c>
    </row>
    <row r="16" spans="1:17" ht="15.75" x14ac:dyDescent="0.25">
      <c r="A16" s="148">
        <v>2</v>
      </c>
      <c r="B16" s="149" t="s">
        <v>98</v>
      </c>
      <c r="C16" s="45" t="s">
        <v>99</v>
      </c>
      <c r="D16" s="122">
        <v>0.17291000000000001</v>
      </c>
      <c r="E16" s="122">
        <v>0.16819000000000001</v>
      </c>
      <c r="F16" s="122">
        <v>0.16819000000000001</v>
      </c>
      <c r="G16" s="122">
        <v>0.16819000000000001</v>
      </c>
      <c r="H16" s="122">
        <v>0.16173000000000001</v>
      </c>
      <c r="I16" s="122">
        <v>0.16173000000000001</v>
      </c>
      <c r="J16" s="122">
        <v>0.16173000000000001</v>
      </c>
      <c r="K16" s="122">
        <v>0.16173000000000001</v>
      </c>
      <c r="L16" s="122">
        <v>0.16173000000000001</v>
      </c>
      <c r="M16" s="122">
        <v>0.16173000000000001</v>
      </c>
      <c r="N16" s="122">
        <v>0.16173000000000001</v>
      </c>
      <c r="O16" s="122">
        <v>0.16173000000000001</v>
      </c>
      <c r="P16" s="122">
        <v>0.16173000000000001</v>
      </c>
      <c r="Q16" s="122">
        <v>0.16173000000000001</v>
      </c>
    </row>
    <row r="17" spans="1:17" ht="15.75" x14ac:dyDescent="0.25">
      <c r="A17" s="148"/>
      <c r="B17" s="149"/>
      <c r="C17" s="45" t="s">
        <v>100</v>
      </c>
      <c r="D17" s="45" t="s">
        <v>219</v>
      </c>
      <c r="E17" s="45" t="s">
        <v>219</v>
      </c>
      <c r="F17" s="45" t="s">
        <v>219</v>
      </c>
      <c r="G17" s="45" t="s">
        <v>219</v>
      </c>
      <c r="H17" s="45" t="s">
        <v>219</v>
      </c>
      <c r="I17" s="45" t="s">
        <v>219</v>
      </c>
      <c r="J17" s="15"/>
      <c r="K17" s="15"/>
      <c r="L17" s="15"/>
      <c r="M17" s="15"/>
      <c r="N17" s="15"/>
      <c r="O17" s="15"/>
      <c r="P17" s="15"/>
      <c r="Q17" s="15"/>
    </row>
    <row r="18" spans="1:17" ht="31.5" x14ac:dyDescent="0.25">
      <c r="A18" s="45">
        <v>3</v>
      </c>
      <c r="B18" s="44" t="s">
        <v>101</v>
      </c>
      <c r="C18" s="45" t="s">
        <v>102</v>
      </c>
      <c r="D18" s="45" t="s">
        <v>219</v>
      </c>
      <c r="E18" s="45" t="s">
        <v>219</v>
      </c>
      <c r="F18" s="45" t="s">
        <v>219</v>
      </c>
      <c r="G18" s="45" t="s">
        <v>219</v>
      </c>
      <c r="H18" s="45" t="s">
        <v>219</v>
      </c>
      <c r="I18" s="45" t="s">
        <v>219</v>
      </c>
      <c r="J18" s="45" t="s">
        <v>219</v>
      </c>
      <c r="K18" s="45" t="s">
        <v>219</v>
      </c>
      <c r="L18" s="45" t="s">
        <v>219</v>
      </c>
      <c r="M18" s="45" t="s">
        <v>219</v>
      </c>
      <c r="N18" s="45" t="s">
        <v>219</v>
      </c>
      <c r="O18" s="45" t="s">
        <v>219</v>
      </c>
      <c r="P18" s="45" t="s">
        <v>219</v>
      </c>
      <c r="Q18" s="45" t="s">
        <v>219</v>
      </c>
    </row>
    <row r="19" spans="1:17" ht="47.25" x14ac:dyDescent="0.25">
      <c r="A19" s="45">
        <v>4</v>
      </c>
      <c r="B19" s="44" t="s">
        <v>103</v>
      </c>
      <c r="C19" s="45" t="s">
        <v>104</v>
      </c>
      <c r="D19" s="50">
        <v>63.595795970767931</v>
      </c>
      <c r="E19" s="50">
        <v>70.319808164882645</v>
      </c>
      <c r="F19" s="50">
        <v>79.7</v>
      </c>
      <c r="G19" s="50">
        <v>81.900000000000006</v>
      </c>
      <c r="H19" s="50">
        <v>77.099999999999994</v>
      </c>
      <c r="I19" s="50">
        <v>78.2</v>
      </c>
      <c r="J19" s="50">
        <v>79.3</v>
      </c>
      <c r="K19" s="50">
        <v>80.5</v>
      </c>
      <c r="L19" s="50">
        <v>81.599999999999994</v>
      </c>
      <c r="M19" s="50">
        <v>82.7</v>
      </c>
      <c r="N19" s="50">
        <v>83.8</v>
      </c>
      <c r="O19" s="50">
        <v>84.9</v>
      </c>
      <c r="P19" s="50">
        <v>86</v>
      </c>
      <c r="Q19" s="50">
        <v>87</v>
      </c>
    </row>
    <row r="20" spans="1:17" ht="15.75" x14ac:dyDescent="0.25">
      <c r="A20" s="148">
        <v>5</v>
      </c>
      <c r="B20" s="149" t="s">
        <v>105</v>
      </c>
      <c r="C20" s="45" t="s">
        <v>106</v>
      </c>
      <c r="D20" s="45" t="s">
        <v>219</v>
      </c>
      <c r="E20" s="45" t="s">
        <v>219</v>
      </c>
      <c r="F20" s="45" t="s">
        <v>219</v>
      </c>
      <c r="G20" s="45" t="s">
        <v>219</v>
      </c>
      <c r="H20" s="45" t="s">
        <v>219</v>
      </c>
      <c r="I20" s="45" t="s">
        <v>219</v>
      </c>
      <c r="J20" s="45" t="s">
        <v>219</v>
      </c>
      <c r="K20" s="45" t="s">
        <v>219</v>
      </c>
      <c r="L20" s="45" t="s">
        <v>219</v>
      </c>
      <c r="M20" s="45" t="s">
        <v>219</v>
      </c>
      <c r="N20" s="45" t="s">
        <v>219</v>
      </c>
      <c r="O20" s="45" t="s">
        <v>219</v>
      </c>
      <c r="P20" s="45" t="s">
        <v>219</v>
      </c>
      <c r="Q20" s="45" t="s">
        <v>219</v>
      </c>
    </row>
    <row r="21" spans="1:17" ht="51.75" customHeight="1" x14ac:dyDescent="0.25">
      <c r="A21" s="148"/>
      <c r="B21" s="149"/>
      <c r="C21" s="45" t="s">
        <v>107</v>
      </c>
      <c r="D21" s="45" t="s">
        <v>219</v>
      </c>
      <c r="E21" s="45" t="s">
        <v>219</v>
      </c>
      <c r="F21" s="45" t="s">
        <v>219</v>
      </c>
      <c r="G21" s="45" t="s">
        <v>219</v>
      </c>
      <c r="H21" s="45" t="s">
        <v>219</v>
      </c>
      <c r="I21" s="45" t="s">
        <v>219</v>
      </c>
      <c r="J21" s="45" t="s">
        <v>219</v>
      </c>
      <c r="K21" s="45" t="s">
        <v>219</v>
      </c>
      <c r="L21" s="45" t="s">
        <v>219</v>
      </c>
      <c r="M21" s="45" t="s">
        <v>219</v>
      </c>
      <c r="N21" s="45" t="s">
        <v>219</v>
      </c>
      <c r="O21" s="45" t="s">
        <v>219</v>
      </c>
      <c r="P21" s="45" t="s">
        <v>219</v>
      </c>
      <c r="Q21" s="45" t="s">
        <v>219</v>
      </c>
    </row>
    <row r="22" spans="1:17" ht="32.25" customHeight="1" x14ac:dyDescent="0.25">
      <c r="A22" s="148">
        <v>6</v>
      </c>
      <c r="B22" s="149" t="s">
        <v>108</v>
      </c>
      <c r="C22" s="45" t="s">
        <v>109</v>
      </c>
      <c r="D22" s="45" t="s">
        <v>219</v>
      </c>
      <c r="E22" s="45" t="s">
        <v>219</v>
      </c>
      <c r="F22" s="45" t="s">
        <v>219</v>
      </c>
      <c r="G22" s="45" t="s">
        <v>219</v>
      </c>
      <c r="H22" s="45" t="s">
        <v>219</v>
      </c>
      <c r="I22" s="45" t="s">
        <v>219</v>
      </c>
      <c r="J22" s="45" t="s">
        <v>219</v>
      </c>
      <c r="K22" s="45" t="s">
        <v>219</v>
      </c>
      <c r="L22" s="45" t="s">
        <v>219</v>
      </c>
      <c r="M22" s="45" t="s">
        <v>219</v>
      </c>
      <c r="N22" s="45" t="s">
        <v>219</v>
      </c>
      <c r="O22" s="45" t="s">
        <v>219</v>
      </c>
      <c r="P22" s="45" t="s">
        <v>219</v>
      </c>
      <c r="Q22" s="45" t="s">
        <v>219</v>
      </c>
    </row>
    <row r="23" spans="1:17" ht="15.75" x14ac:dyDescent="0.25">
      <c r="A23" s="148"/>
      <c r="B23" s="149"/>
      <c r="C23" s="45" t="s">
        <v>110</v>
      </c>
      <c r="D23" s="45" t="s">
        <v>219</v>
      </c>
      <c r="E23" s="45" t="s">
        <v>219</v>
      </c>
      <c r="F23" s="45" t="s">
        <v>219</v>
      </c>
      <c r="G23" s="45" t="s">
        <v>219</v>
      </c>
      <c r="H23" s="45" t="s">
        <v>219</v>
      </c>
      <c r="I23" s="45" t="s">
        <v>219</v>
      </c>
      <c r="J23" s="45" t="s">
        <v>219</v>
      </c>
      <c r="K23" s="45" t="s">
        <v>219</v>
      </c>
      <c r="L23" s="45" t="s">
        <v>219</v>
      </c>
      <c r="M23" s="45" t="s">
        <v>219</v>
      </c>
      <c r="N23" s="45" t="s">
        <v>219</v>
      </c>
      <c r="O23" s="45" t="s">
        <v>219</v>
      </c>
      <c r="P23" s="45" t="s">
        <v>219</v>
      </c>
      <c r="Q23" s="45" t="s">
        <v>219</v>
      </c>
    </row>
    <row r="24" spans="1:17" ht="122.25" customHeight="1" x14ac:dyDescent="0.25">
      <c r="A24" s="45">
        <v>7</v>
      </c>
      <c r="B24" s="9" t="s">
        <v>111</v>
      </c>
      <c r="C24" s="46" t="s">
        <v>180</v>
      </c>
      <c r="D24" s="45" t="s">
        <v>219</v>
      </c>
      <c r="E24" s="45" t="s">
        <v>219</v>
      </c>
      <c r="F24" s="45" t="s">
        <v>219</v>
      </c>
      <c r="G24" s="45" t="s">
        <v>219</v>
      </c>
      <c r="H24" s="45" t="s">
        <v>219</v>
      </c>
      <c r="I24" s="45" t="s">
        <v>219</v>
      </c>
      <c r="J24" s="45" t="s">
        <v>219</v>
      </c>
      <c r="K24" s="45" t="s">
        <v>219</v>
      </c>
      <c r="L24" s="45" t="s">
        <v>219</v>
      </c>
      <c r="M24" s="45" t="s">
        <v>219</v>
      </c>
      <c r="N24" s="45" t="s">
        <v>219</v>
      </c>
      <c r="O24" s="45" t="s">
        <v>219</v>
      </c>
      <c r="P24" s="45" t="s">
        <v>219</v>
      </c>
      <c r="Q24" s="45" t="s">
        <v>219</v>
      </c>
    </row>
    <row r="25" spans="1:17" ht="15.75" x14ac:dyDescent="0.25">
      <c r="A25" s="2" t="s">
        <v>114</v>
      </c>
      <c r="B25" s="31" t="s">
        <v>220</v>
      </c>
      <c r="C25" s="10" t="s">
        <v>222</v>
      </c>
      <c r="D25" s="45" t="s">
        <v>219</v>
      </c>
      <c r="E25" s="45" t="s">
        <v>219</v>
      </c>
      <c r="F25" s="45" t="s">
        <v>219</v>
      </c>
      <c r="G25" s="45" t="s">
        <v>219</v>
      </c>
      <c r="H25" s="45" t="s">
        <v>219</v>
      </c>
      <c r="I25" s="45" t="s">
        <v>219</v>
      </c>
      <c r="J25" s="45" t="s">
        <v>219</v>
      </c>
      <c r="K25" s="45" t="s">
        <v>219</v>
      </c>
      <c r="L25" s="45" t="s">
        <v>219</v>
      </c>
      <c r="M25" s="45" t="s">
        <v>219</v>
      </c>
      <c r="N25" s="45" t="s">
        <v>219</v>
      </c>
      <c r="O25" s="45" t="s">
        <v>219</v>
      </c>
      <c r="P25" s="45" t="s">
        <v>219</v>
      </c>
      <c r="Q25" s="45" t="s">
        <v>219</v>
      </c>
    </row>
    <row r="26" spans="1:17" ht="30" x14ac:dyDescent="0.25">
      <c r="A26" s="2" t="s">
        <v>115</v>
      </c>
      <c r="B26" s="31" t="s">
        <v>221</v>
      </c>
      <c r="C26" s="10" t="s">
        <v>223</v>
      </c>
      <c r="D26" s="51" t="s">
        <v>219</v>
      </c>
      <c r="E26" s="51" t="s">
        <v>219</v>
      </c>
      <c r="F26" s="51" t="s">
        <v>219</v>
      </c>
      <c r="G26" s="51" t="s">
        <v>219</v>
      </c>
      <c r="H26" s="51" t="s">
        <v>219</v>
      </c>
      <c r="I26" s="51" t="s">
        <v>219</v>
      </c>
      <c r="J26" s="51" t="s">
        <v>219</v>
      </c>
      <c r="K26" s="51" t="s">
        <v>219</v>
      </c>
      <c r="L26" s="51" t="s">
        <v>219</v>
      </c>
      <c r="M26" s="51" t="s">
        <v>219</v>
      </c>
      <c r="N26" s="51" t="s">
        <v>219</v>
      </c>
      <c r="O26" s="51" t="s">
        <v>219</v>
      </c>
      <c r="P26" s="51" t="s">
        <v>219</v>
      </c>
      <c r="Q26" s="51" t="s">
        <v>219</v>
      </c>
    </row>
    <row r="27" spans="1:17" ht="15" customHeight="1" x14ac:dyDescent="0.25">
      <c r="A27" s="83"/>
      <c r="B27" s="84"/>
      <c r="C27" s="85"/>
      <c r="D27" s="86"/>
      <c r="E27" s="86"/>
      <c r="F27" s="86"/>
      <c r="G27" s="86"/>
      <c r="H27" s="180"/>
      <c r="I27" s="180"/>
      <c r="J27" s="180"/>
      <c r="K27" s="180"/>
      <c r="L27" s="180"/>
      <c r="M27" s="180"/>
      <c r="N27" s="180"/>
      <c r="O27" s="180"/>
      <c r="P27" s="180"/>
      <c r="Q27" s="180" t="s">
        <v>362</v>
      </c>
    </row>
    <row r="28" spans="1:17" ht="15" customHeight="1" x14ac:dyDescent="0.25">
      <c r="A28" s="83"/>
      <c r="B28" s="84"/>
      <c r="C28" s="85"/>
      <c r="D28" s="86"/>
      <c r="E28" s="86"/>
      <c r="F28" s="86"/>
      <c r="G28" s="86"/>
      <c r="H28" s="180"/>
      <c r="I28" s="180"/>
      <c r="J28" s="180"/>
      <c r="K28" s="180"/>
      <c r="L28" s="180"/>
      <c r="M28" s="180"/>
      <c r="N28" s="180"/>
      <c r="O28" s="180"/>
      <c r="P28" s="180"/>
      <c r="Q28" s="180" t="s">
        <v>359</v>
      </c>
    </row>
    <row r="29" spans="1:17" ht="15" customHeight="1" x14ac:dyDescent="0.25">
      <c r="A29" s="83"/>
      <c r="B29" s="84"/>
      <c r="C29" s="85"/>
      <c r="D29" s="86"/>
      <c r="E29" s="86"/>
      <c r="F29" s="86"/>
      <c r="G29" s="86"/>
      <c r="H29" s="180"/>
      <c r="I29" s="180"/>
      <c r="J29" s="180"/>
      <c r="K29" s="180"/>
      <c r="L29" s="180"/>
      <c r="M29" s="180"/>
      <c r="N29" s="180"/>
      <c r="O29" s="180"/>
      <c r="P29" s="180"/>
      <c r="Q29" s="180" t="s">
        <v>360</v>
      </c>
    </row>
    <row r="30" spans="1:17" ht="15" customHeight="1" x14ac:dyDescent="0.25">
      <c r="A30" s="148" t="s">
        <v>343</v>
      </c>
      <c r="B30" s="148" t="s">
        <v>90</v>
      </c>
      <c r="C30" s="148" t="s">
        <v>91</v>
      </c>
      <c r="D30" s="153" t="s">
        <v>92</v>
      </c>
      <c r="E30" s="153" t="s">
        <v>218</v>
      </c>
      <c r="F30" s="154" t="s">
        <v>94</v>
      </c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</row>
    <row r="31" spans="1:17" ht="15" customHeight="1" x14ac:dyDescent="0.25">
      <c r="A31" s="148"/>
      <c r="B31" s="148"/>
      <c r="C31" s="148"/>
      <c r="D31" s="153"/>
      <c r="E31" s="153"/>
      <c r="F31" s="154" t="s">
        <v>95</v>
      </c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</row>
    <row r="32" spans="1:17" ht="15.75" customHeight="1" x14ac:dyDescent="0.25">
      <c r="A32" s="148"/>
      <c r="B32" s="148"/>
      <c r="C32" s="148"/>
      <c r="D32" s="45">
        <v>2023</v>
      </c>
      <c r="E32" s="45">
        <v>2024</v>
      </c>
      <c r="F32" s="45">
        <v>2025</v>
      </c>
      <c r="G32" s="45">
        <v>2026</v>
      </c>
      <c r="H32" s="45">
        <v>2027</v>
      </c>
      <c r="I32" s="45">
        <v>2028</v>
      </c>
      <c r="J32" s="45">
        <v>2029</v>
      </c>
      <c r="K32" s="45">
        <v>2030</v>
      </c>
      <c r="L32" s="45">
        <v>2031</v>
      </c>
      <c r="M32" s="45">
        <v>2032</v>
      </c>
      <c r="N32" s="45">
        <v>2033</v>
      </c>
      <c r="O32" s="45">
        <v>2034</v>
      </c>
      <c r="P32" s="45">
        <v>2035</v>
      </c>
      <c r="Q32" s="45">
        <v>2036</v>
      </c>
    </row>
    <row r="33" spans="1:17" ht="15.75" x14ac:dyDescent="0.25">
      <c r="A33" s="45">
        <v>1</v>
      </c>
      <c r="B33" s="45">
        <v>2</v>
      </c>
      <c r="C33" s="45">
        <v>3</v>
      </c>
      <c r="D33" s="45">
        <v>4</v>
      </c>
      <c r="E33" s="45">
        <v>5</v>
      </c>
      <c r="F33" s="45">
        <v>6</v>
      </c>
      <c r="G33" s="45">
        <v>7</v>
      </c>
      <c r="H33" s="45">
        <v>8</v>
      </c>
      <c r="I33" s="45">
        <v>9</v>
      </c>
      <c r="J33" s="45">
        <v>10</v>
      </c>
      <c r="K33" s="45">
        <v>11</v>
      </c>
      <c r="L33" s="45">
        <v>12</v>
      </c>
      <c r="M33" s="45">
        <v>13</v>
      </c>
      <c r="N33" s="45">
        <v>14</v>
      </c>
      <c r="O33" s="45">
        <v>15</v>
      </c>
      <c r="P33" s="45">
        <v>16</v>
      </c>
      <c r="Q33" s="45">
        <v>17</v>
      </c>
    </row>
    <row r="34" spans="1:17" ht="15.75" customHeight="1" x14ac:dyDescent="0.25">
      <c r="A34" s="150" t="s">
        <v>342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</row>
    <row r="35" spans="1:17" ht="31.5" x14ac:dyDescent="0.25">
      <c r="A35" s="33">
        <v>1</v>
      </c>
      <c r="B35" s="32" t="s">
        <v>96</v>
      </c>
      <c r="C35" s="33" t="s">
        <v>97</v>
      </c>
      <c r="D35" s="33" t="s">
        <v>219</v>
      </c>
      <c r="E35" s="33" t="s">
        <v>219</v>
      </c>
      <c r="F35" s="33" t="s">
        <v>219</v>
      </c>
      <c r="G35" s="33" t="s">
        <v>219</v>
      </c>
      <c r="H35" s="45" t="s">
        <v>219</v>
      </c>
      <c r="I35" s="33" t="s">
        <v>219</v>
      </c>
      <c r="J35" s="45" t="s">
        <v>219</v>
      </c>
      <c r="K35" s="45" t="s">
        <v>219</v>
      </c>
      <c r="L35" s="45" t="s">
        <v>219</v>
      </c>
      <c r="M35" s="45" t="s">
        <v>219</v>
      </c>
      <c r="N35" s="45" t="s">
        <v>219</v>
      </c>
      <c r="O35" s="45" t="s">
        <v>219</v>
      </c>
      <c r="P35" s="45" t="s">
        <v>219</v>
      </c>
      <c r="Q35" s="45" t="s">
        <v>219</v>
      </c>
    </row>
    <row r="36" spans="1:17" ht="15.75" x14ac:dyDescent="0.25">
      <c r="A36" s="148">
        <v>2</v>
      </c>
      <c r="B36" s="149" t="s">
        <v>98</v>
      </c>
      <c r="C36" s="1" t="s">
        <v>99</v>
      </c>
      <c r="D36" s="122">
        <v>0.17246</v>
      </c>
      <c r="E36" s="122">
        <v>0.16919000000000001</v>
      </c>
      <c r="F36" s="122">
        <v>0.16919000000000001</v>
      </c>
      <c r="G36" s="122">
        <v>0.16919000000000001</v>
      </c>
      <c r="H36" s="122">
        <v>0.16417000000000001</v>
      </c>
      <c r="I36" s="122">
        <v>0.16417000000000001</v>
      </c>
      <c r="J36" s="122">
        <v>0.16417000000000001</v>
      </c>
      <c r="K36" s="122">
        <v>0.16417000000000001</v>
      </c>
      <c r="L36" s="122">
        <v>0.16417000000000001</v>
      </c>
      <c r="M36" s="122">
        <v>0.16417000000000001</v>
      </c>
      <c r="N36" s="122">
        <v>0.16417000000000001</v>
      </c>
      <c r="O36" s="122">
        <v>0.16417000000000001</v>
      </c>
      <c r="P36" s="122">
        <v>0.16417000000000001</v>
      </c>
      <c r="Q36" s="122">
        <v>0.16417000000000001</v>
      </c>
    </row>
    <row r="37" spans="1:17" ht="15.75" x14ac:dyDescent="0.25">
      <c r="A37" s="148"/>
      <c r="B37" s="149"/>
      <c r="C37" s="1" t="s">
        <v>100</v>
      </c>
      <c r="D37" s="26" t="s">
        <v>219</v>
      </c>
      <c r="E37" s="26" t="s">
        <v>219</v>
      </c>
      <c r="F37" s="26" t="s">
        <v>219</v>
      </c>
      <c r="G37" s="26" t="s">
        <v>219</v>
      </c>
      <c r="H37" s="26" t="s">
        <v>219</v>
      </c>
      <c r="I37" s="26" t="s">
        <v>219</v>
      </c>
      <c r="J37" s="45" t="s">
        <v>219</v>
      </c>
      <c r="K37" s="45" t="s">
        <v>219</v>
      </c>
      <c r="L37" s="45" t="s">
        <v>219</v>
      </c>
      <c r="M37" s="45" t="s">
        <v>219</v>
      </c>
      <c r="N37" s="45" t="s">
        <v>219</v>
      </c>
      <c r="O37" s="45" t="s">
        <v>219</v>
      </c>
      <c r="P37" s="45" t="s">
        <v>219</v>
      </c>
      <c r="Q37" s="45" t="s">
        <v>219</v>
      </c>
    </row>
    <row r="38" spans="1:17" ht="31.5" x14ac:dyDescent="0.25">
      <c r="A38" s="1">
        <v>3</v>
      </c>
      <c r="B38" s="3" t="s">
        <v>101</v>
      </c>
      <c r="C38" s="1" t="s">
        <v>102</v>
      </c>
      <c r="D38" s="45" t="s">
        <v>219</v>
      </c>
      <c r="E38" s="45" t="s">
        <v>219</v>
      </c>
      <c r="F38" s="45" t="s">
        <v>219</v>
      </c>
      <c r="G38" s="45" t="s">
        <v>219</v>
      </c>
      <c r="H38" s="45" t="s">
        <v>219</v>
      </c>
      <c r="I38" s="45" t="s">
        <v>219</v>
      </c>
      <c r="J38" s="45" t="s">
        <v>219</v>
      </c>
      <c r="K38" s="45" t="s">
        <v>219</v>
      </c>
      <c r="L38" s="45" t="s">
        <v>219</v>
      </c>
      <c r="M38" s="45" t="s">
        <v>219</v>
      </c>
      <c r="N38" s="45" t="s">
        <v>219</v>
      </c>
      <c r="O38" s="45" t="s">
        <v>219</v>
      </c>
      <c r="P38" s="45" t="s">
        <v>219</v>
      </c>
      <c r="Q38" s="45" t="s">
        <v>219</v>
      </c>
    </row>
    <row r="39" spans="1:17" ht="47.25" x14ac:dyDescent="0.25">
      <c r="A39" s="1">
        <v>4</v>
      </c>
      <c r="B39" s="3" t="s">
        <v>103</v>
      </c>
      <c r="C39" s="1" t="s">
        <v>104</v>
      </c>
      <c r="D39" s="50">
        <v>91.778358236916844</v>
      </c>
      <c r="E39" s="50">
        <v>76.230216764644126</v>
      </c>
      <c r="F39" s="50">
        <v>81.291779676844868</v>
      </c>
      <c r="G39" s="50">
        <v>33.843255327597376</v>
      </c>
      <c r="H39" s="50">
        <v>41.907802891470503</v>
      </c>
      <c r="I39" s="50">
        <v>49.97235045534363</v>
      </c>
      <c r="J39" s="50">
        <v>56.208086339713283</v>
      </c>
      <c r="K39" s="50">
        <v>62.400319673170799</v>
      </c>
      <c r="L39" s="50">
        <v>68.592553006628322</v>
      </c>
      <c r="M39" s="50">
        <v>74.784786340085844</v>
      </c>
      <c r="N39" s="50">
        <v>80.977019673543367</v>
      </c>
      <c r="O39" s="50">
        <v>87.169253007000862</v>
      </c>
      <c r="P39" s="50">
        <v>93.361486340458384</v>
      </c>
      <c r="Q39" s="50">
        <v>99.553719673915893</v>
      </c>
    </row>
    <row r="40" spans="1:17" ht="15.75" x14ac:dyDescent="0.25">
      <c r="A40" s="148">
        <v>5</v>
      </c>
      <c r="B40" s="149" t="s">
        <v>105</v>
      </c>
      <c r="C40" s="1" t="s">
        <v>106</v>
      </c>
      <c r="D40" s="42" t="s">
        <v>219</v>
      </c>
      <c r="E40" s="45" t="s">
        <v>219</v>
      </c>
      <c r="F40" s="45" t="s">
        <v>219</v>
      </c>
      <c r="G40" s="45" t="s">
        <v>219</v>
      </c>
      <c r="H40" s="45" t="s">
        <v>219</v>
      </c>
      <c r="I40" s="45" t="s">
        <v>219</v>
      </c>
      <c r="J40" s="45" t="s">
        <v>219</v>
      </c>
      <c r="K40" s="45" t="s">
        <v>219</v>
      </c>
      <c r="L40" s="45" t="s">
        <v>219</v>
      </c>
      <c r="M40" s="45" t="s">
        <v>219</v>
      </c>
      <c r="N40" s="45" t="s">
        <v>219</v>
      </c>
      <c r="O40" s="45" t="s">
        <v>219</v>
      </c>
      <c r="P40" s="45" t="s">
        <v>219</v>
      </c>
      <c r="Q40" s="45" t="s">
        <v>219</v>
      </c>
    </row>
    <row r="41" spans="1:17" ht="47.25" x14ac:dyDescent="0.25">
      <c r="A41" s="148"/>
      <c r="B41" s="149"/>
      <c r="C41" s="1" t="s">
        <v>107</v>
      </c>
      <c r="D41" s="45" t="s">
        <v>219</v>
      </c>
      <c r="E41" s="45" t="s">
        <v>219</v>
      </c>
      <c r="F41" s="45" t="s">
        <v>219</v>
      </c>
      <c r="G41" s="45" t="s">
        <v>219</v>
      </c>
      <c r="H41" s="45" t="s">
        <v>219</v>
      </c>
      <c r="I41" s="45" t="s">
        <v>219</v>
      </c>
      <c r="J41" s="45" t="s">
        <v>219</v>
      </c>
      <c r="K41" s="45" t="s">
        <v>219</v>
      </c>
      <c r="L41" s="45" t="s">
        <v>219</v>
      </c>
      <c r="M41" s="45" t="s">
        <v>219</v>
      </c>
      <c r="N41" s="45" t="s">
        <v>219</v>
      </c>
      <c r="O41" s="45" t="s">
        <v>219</v>
      </c>
      <c r="P41" s="45" t="s">
        <v>219</v>
      </c>
      <c r="Q41" s="45" t="s">
        <v>219</v>
      </c>
    </row>
    <row r="42" spans="1:17" ht="31.5" x14ac:dyDescent="0.25">
      <c r="A42" s="148">
        <v>6</v>
      </c>
      <c r="B42" s="149" t="s">
        <v>108</v>
      </c>
      <c r="C42" s="1" t="s">
        <v>109</v>
      </c>
      <c r="D42" s="45" t="s">
        <v>219</v>
      </c>
      <c r="E42" s="45" t="s">
        <v>219</v>
      </c>
      <c r="F42" s="45" t="s">
        <v>219</v>
      </c>
      <c r="G42" s="45" t="s">
        <v>219</v>
      </c>
      <c r="H42" s="45" t="s">
        <v>219</v>
      </c>
      <c r="I42" s="45" t="s">
        <v>219</v>
      </c>
      <c r="J42" s="45" t="s">
        <v>219</v>
      </c>
      <c r="K42" s="45" t="s">
        <v>219</v>
      </c>
      <c r="L42" s="45" t="s">
        <v>219</v>
      </c>
      <c r="M42" s="45" t="s">
        <v>219</v>
      </c>
      <c r="N42" s="45" t="s">
        <v>219</v>
      </c>
      <c r="O42" s="45" t="s">
        <v>219</v>
      </c>
      <c r="P42" s="45" t="s">
        <v>219</v>
      </c>
      <c r="Q42" s="45" t="s">
        <v>219</v>
      </c>
    </row>
    <row r="43" spans="1:17" ht="15.75" x14ac:dyDescent="0.25">
      <c r="A43" s="148"/>
      <c r="B43" s="149"/>
      <c r="C43" s="1" t="s">
        <v>110</v>
      </c>
      <c r="D43" s="45" t="s">
        <v>219</v>
      </c>
      <c r="E43" s="45" t="s">
        <v>219</v>
      </c>
      <c r="F43" s="45" t="s">
        <v>219</v>
      </c>
      <c r="G43" s="45" t="s">
        <v>219</v>
      </c>
      <c r="H43" s="45" t="s">
        <v>219</v>
      </c>
      <c r="I43" s="45" t="s">
        <v>219</v>
      </c>
      <c r="J43" s="45" t="s">
        <v>219</v>
      </c>
      <c r="K43" s="45" t="s">
        <v>219</v>
      </c>
      <c r="L43" s="45" t="s">
        <v>219</v>
      </c>
      <c r="M43" s="45" t="s">
        <v>219</v>
      </c>
      <c r="N43" s="45" t="s">
        <v>219</v>
      </c>
      <c r="O43" s="45" t="s">
        <v>219</v>
      </c>
      <c r="P43" s="45" t="s">
        <v>219</v>
      </c>
      <c r="Q43" s="45" t="s">
        <v>219</v>
      </c>
    </row>
    <row r="44" spans="1:17" ht="112.5" customHeight="1" x14ac:dyDescent="0.25">
      <c r="A44" s="11">
        <v>7</v>
      </c>
      <c r="B44" s="9" t="s">
        <v>111</v>
      </c>
      <c r="C44" s="12" t="s">
        <v>180</v>
      </c>
      <c r="D44" s="45" t="s">
        <v>219</v>
      </c>
      <c r="E44" s="45" t="s">
        <v>219</v>
      </c>
      <c r="F44" s="45" t="s">
        <v>219</v>
      </c>
      <c r="G44" s="45" t="s">
        <v>219</v>
      </c>
      <c r="H44" s="45" t="s">
        <v>219</v>
      </c>
      <c r="I44" s="45" t="s">
        <v>219</v>
      </c>
      <c r="J44" s="45" t="s">
        <v>219</v>
      </c>
      <c r="K44" s="45" t="s">
        <v>219</v>
      </c>
      <c r="L44" s="45" t="s">
        <v>219</v>
      </c>
      <c r="M44" s="45" t="s">
        <v>219</v>
      </c>
      <c r="N44" s="45" t="s">
        <v>219</v>
      </c>
      <c r="O44" s="45" t="s">
        <v>219</v>
      </c>
      <c r="P44" s="45" t="s">
        <v>219</v>
      </c>
      <c r="Q44" s="45" t="s">
        <v>219</v>
      </c>
    </row>
    <row r="45" spans="1:17" ht="15.75" x14ac:dyDescent="0.25">
      <c r="A45" s="2" t="s">
        <v>114</v>
      </c>
      <c r="B45" s="31" t="s">
        <v>220</v>
      </c>
      <c r="C45" s="10" t="s">
        <v>222</v>
      </c>
      <c r="D45" s="45" t="s">
        <v>219</v>
      </c>
      <c r="E45" s="45" t="s">
        <v>219</v>
      </c>
      <c r="F45" s="45" t="s">
        <v>219</v>
      </c>
      <c r="G45" s="45" t="s">
        <v>219</v>
      </c>
      <c r="H45" s="45" t="s">
        <v>219</v>
      </c>
      <c r="I45" s="45" t="s">
        <v>219</v>
      </c>
      <c r="J45" s="45" t="s">
        <v>219</v>
      </c>
      <c r="K45" s="45" t="s">
        <v>219</v>
      </c>
      <c r="L45" s="45" t="s">
        <v>219</v>
      </c>
      <c r="M45" s="45" t="s">
        <v>219</v>
      </c>
      <c r="N45" s="45" t="s">
        <v>219</v>
      </c>
      <c r="O45" s="45" t="s">
        <v>219</v>
      </c>
      <c r="P45" s="45" t="s">
        <v>219</v>
      </c>
      <c r="Q45" s="45" t="s">
        <v>219</v>
      </c>
    </row>
    <row r="46" spans="1:17" ht="30" x14ac:dyDescent="0.25">
      <c r="A46" s="2" t="s">
        <v>115</v>
      </c>
      <c r="B46" s="31" t="s">
        <v>221</v>
      </c>
      <c r="C46" s="10" t="s">
        <v>223</v>
      </c>
      <c r="D46" s="45" t="s">
        <v>219</v>
      </c>
      <c r="E46" s="45" t="s">
        <v>219</v>
      </c>
      <c r="F46" s="45" t="s">
        <v>219</v>
      </c>
      <c r="G46" s="45" t="s">
        <v>219</v>
      </c>
      <c r="H46" s="45" t="s">
        <v>219</v>
      </c>
      <c r="I46" s="45" t="s">
        <v>219</v>
      </c>
      <c r="J46" s="45" t="s">
        <v>219</v>
      </c>
      <c r="K46" s="45" t="s">
        <v>219</v>
      </c>
      <c r="L46" s="45" t="s">
        <v>219</v>
      </c>
      <c r="M46" s="45" t="s">
        <v>219</v>
      </c>
      <c r="N46" s="45" t="s">
        <v>219</v>
      </c>
      <c r="O46" s="45" t="s">
        <v>219</v>
      </c>
      <c r="P46" s="45" t="s">
        <v>219</v>
      </c>
      <c r="Q46" s="45" t="s">
        <v>219</v>
      </c>
    </row>
    <row r="47" spans="1:17" x14ac:dyDescent="0.25">
      <c r="A47" s="20"/>
      <c r="G47" s="20"/>
      <c r="H47" s="20"/>
      <c r="I47" s="20"/>
    </row>
    <row r="48" spans="1:17" x14ac:dyDescent="0.25">
      <c r="A48" s="20"/>
      <c r="B48" s="22"/>
      <c r="C48" s="21"/>
      <c r="D48" s="23"/>
      <c r="E48" s="21"/>
      <c r="F48" s="20"/>
      <c r="G48" s="20"/>
      <c r="H48" s="20"/>
      <c r="I48" s="20"/>
    </row>
    <row r="49" spans="1:9" x14ac:dyDescent="0.25">
      <c r="A49" s="20"/>
      <c r="B49" s="22"/>
      <c r="C49" s="20"/>
      <c r="D49" s="24"/>
      <c r="E49" s="20"/>
      <c r="F49" s="20"/>
      <c r="G49" s="20"/>
      <c r="H49" s="20"/>
      <c r="I49" s="20"/>
    </row>
    <row r="50" spans="1:9" x14ac:dyDescent="0.25">
      <c r="A50" s="20"/>
      <c r="B50" s="20"/>
      <c r="C50" s="20"/>
      <c r="D50" s="20"/>
      <c r="E50" s="20"/>
      <c r="F50" s="20"/>
      <c r="G50" s="20"/>
      <c r="H50" s="20"/>
      <c r="I50" s="20"/>
    </row>
  </sheetData>
  <mergeCells count="33">
    <mergeCell ref="A4:Q4"/>
    <mergeCell ref="A5:Q5"/>
    <mergeCell ref="A6:Q6"/>
    <mergeCell ref="A7:Q7"/>
    <mergeCell ref="A8:Q8"/>
    <mergeCell ref="B40:B41"/>
    <mergeCell ref="F10:Q10"/>
    <mergeCell ref="A14:Q14"/>
    <mergeCell ref="F11:Q11"/>
    <mergeCell ref="A10:A12"/>
    <mergeCell ref="B10:B12"/>
    <mergeCell ref="C10:C12"/>
    <mergeCell ref="E10:E11"/>
    <mergeCell ref="D10:D11"/>
    <mergeCell ref="A22:A23"/>
    <mergeCell ref="B22:B23"/>
    <mergeCell ref="A30:A32"/>
    <mergeCell ref="A16:A17"/>
    <mergeCell ref="B16:B17"/>
    <mergeCell ref="A20:A21"/>
    <mergeCell ref="B20:B21"/>
    <mergeCell ref="A42:A43"/>
    <mergeCell ref="B42:B43"/>
    <mergeCell ref="B30:B32"/>
    <mergeCell ref="A34:Q34"/>
    <mergeCell ref="C30:C32"/>
    <mergeCell ref="D30:D31"/>
    <mergeCell ref="E30:E31"/>
    <mergeCell ref="A36:A37"/>
    <mergeCell ref="B36:B37"/>
    <mergeCell ref="F30:Q30"/>
    <mergeCell ref="F31:Q31"/>
    <mergeCell ref="A40:A41"/>
  </mergeCells>
  <hyperlinks>
    <hyperlink ref="B44" r:id="rId1" display="https://login.consultant.ru/link/?req=doc&amp;base=LAW&amp;n=425687&amp;date=29.05.2024&amp;dst=100128&amp;field=134"/>
    <hyperlink ref="B24" r:id="rId2" display="https://login.consultant.ru/link/?req=doc&amp;base=LAW&amp;n=425687&amp;date=29.05.2024&amp;dst=100128&amp;field=134"/>
  </hyperlinks>
  <pageMargins left="0.51181102362204722" right="0.51181102362204722" top="0.74803149606299213" bottom="0.74803149606299213" header="0.31496062992125984" footer="0.31496062992125984"/>
  <pageSetup paperSize="9" scale="66" fitToHeight="2" orientation="landscape" r:id="rId3"/>
  <rowBreaks count="1" manualBreakCount="1">
    <brk id="2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view="pageBreakPreview" zoomScaleNormal="115" zoomScaleSheetLayoutView="100" workbookViewId="0">
      <selection activeCell="Q3" sqref="Q1:Q3"/>
    </sheetView>
  </sheetViews>
  <sheetFormatPr defaultRowHeight="12.75" x14ac:dyDescent="0.2"/>
  <cols>
    <col min="1" max="1" width="4.7109375" style="35" customWidth="1"/>
    <col min="2" max="2" width="15.5703125" style="35" customWidth="1"/>
    <col min="3" max="3" width="7.42578125" style="35" bestFit="1" customWidth="1"/>
    <col min="4" max="6" width="5.5703125" style="35" customWidth="1"/>
    <col min="7" max="7" width="6" style="35" customWidth="1"/>
    <col min="8" max="8" width="8.5703125" style="35" customWidth="1"/>
    <col min="9" max="11" width="5.28515625" style="35" customWidth="1"/>
    <col min="12" max="12" width="6.42578125" style="35" customWidth="1"/>
    <col min="13" max="13" width="7.42578125" style="35" bestFit="1" customWidth="1"/>
    <col min="14" max="16" width="6.5703125" style="35" customWidth="1"/>
    <col min="17" max="17" width="10.140625" style="35" customWidth="1"/>
    <col min="18" max="18" width="6.140625" style="35" customWidth="1"/>
    <col min="19" max="19" width="19" style="35" customWidth="1"/>
    <col min="20" max="20" width="7.42578125" style="35" bestFit="1" customWidth="1"/>
    <col min="21" max="23" width="5.42578125" style="35" customWidth="1"/>
    <col min="24" max="24" width="8.85546875" style="35" customWidth="1"/>
    <col min="25" max="25" width="7.42578125" style="35" bestFit="1" customWidth="1"/>
    <col min="26" max="28" width="6" style="35" customWidth="1"/>
    <col min="29" max="29" width="7.42578125" style="35" customWidth="1"/>
    <col min="30" max="30" width="7.42578125" style="35" bestFit="1" customWidth="1"/>
    <col min="31" max="33" width="5.42578125" style="35" customWidth="1"/>
    <col min="34" max="34" width="6.5703125" style="35" customWidth="1"/>
    <col min="35" max="16384" width="9.140625" style="35"/>
  </cols>
  <sheetData>
    <row r="1" spans="1:34" ht="15.75" customHeight="1" x14ac:dyDescent="0.25">
      <c r="A1" s="87"/>
      <c r="B1" s="87"/>
      <c r="C1" s="87"/>
      <c r="D1" s="87"/>
      <c r="E1" s="87"/>
      <c r="F1" s="87"/>
      <c r="G1" s="87"/>
      <c r="H1" s="180"/>
      <c r="I1" s="180"/>
      <c r="J1" s="180"/>
      <c r="K1" s="180"/>
      <c r="L1" s="180"/>
      <c r="M1" s="180"/>
      <c r="N1" s="180"/>
      <c r="O1" s="180"/>
      <c r="P1" s="180"/>
      <c r="Q1" s="180" t="s">
        <v>363</v>
      </c>
      <c r="R1" s="87"/>
      <c r="S1" s="87"/>
      <c r="T1" s="87"/>
      <c r="U1" s="87"/>
      <c r="V1" s="87"/>
      <c r="W1" s="87"/>
      <c r="X1" s="87"/>
      <c r="Y1" s="180"/>
      <c r="Z1" s="180"/>
      <c r="AA1" s="180"/>
      <c r="AB1" s="180"/>
      <c r="AC1" s="180"/>
      <c r="AD1" s="180"/>
      <c r="AE1" s="180"/>
      <c r="AF1" s="180"/>
      <c r="AG1" s="180"/>
      <c r="AH1" s="180" t="s">
        <v>363</v>
      </c>
    </row>
    <row r="2" spans="1:34" ht="16.5" customHeight="1" x14ac:dyDescent="0.25">
      <c r="A2" s="87"/>
      <c r="B2" s="87"/>
      <c r="C2" s="87"/>
      <c r="D2" s="87"/>
      <c r="E2" s="87"/>
      <c r="F2" s="87"/>
      <c r="G2" s="87"/>
      <c r="H2" s="180"/>
      <c r="I2" s="180"/>
      <c r="J2" s="180"/>
      <c r="K2" s="180"/>
      <c r="L2" s="180"/>
      <c r="M2" s="180"/>
      <c r="N2" s="180"/>
      <c r="O2" s="180"/>
      <c r="P2" s="180"/>
      <c r="Q2" s="180" t="s">
        <v>359</v>
      </c>
      <c r="R2" s="87"/>
      <c r="S2" s="87"/>
      <c r="T2" s="87"/>
      <c r="U2" s="87"/>
      <c r="V2" s="87"/>
      <c r="W2" s="87"/>
      <c r="X2" s="87"/>
      <c r="Y2" s="180"/>
      <c r="Z2" s="180"/>
      <c r="AA2" s="180"/>
      <c r="AB2" s="180"/>
      <c r="AC2" s="180"/>
      <c r="AD2" s="180"/>
      <c r="AE2" s="180"/>
      <c r="AF2" s="180"/>
      <c r="AG2" s="180"/>
      <c r="AH2" s="180" t="s">
        <v>359</v>
      </c>
    </row>
    <row r="3" spans="1:34" ht="16.5" customHeight="1" x14ac:dyDescent="0.25">
      <c r="A3" s="87"/>
      <c r="B3" s="87"/>
      <c r="C3" s="87"/>
      <c r="D3" s="87"/>
      <c r="E3" s="87"/>
      <c r="F3" s="87"/>
      <c r="G3" s="87"/>
      <c r="H3" s="180"/>
      <c r="I3" s="180"/>
      <c r="J3" s="180"/>
      <c r="K3" s="180"/>
      <c r="L3" s="180"/>
      <c r="M3" s="180"/>
      <c r="N3" s="180"/>
      <c r="O3" s="180"/>
      <c r="P3" s="180"/>
      <c r="Q3" s="180" t="s">
        <v>360</v>
      </c>
      <c r="R3" s="87"/>
      <c r="S3" s="87"/>
      <c r="T3" s="87"/>
      <c r="U3" s="87"/>
      <c r="V3" s="87"/>
      <c r="W3" s="87"/>
      <c r="X3" s="87"/>
      <c r="Y3" s="180"/>
      <c r="Z3" s="180"/>
      <c r="AA3" s="180"/>
      <c r="AB3" s="180"/>
      <c r="AC3" s="180"/>
      <c r="AD3" s="180"/>
      <c r="AE3" s="180"/>
      <c r="AF3" s="180"/>
      <c r="AG3" s="180"/>
      <c r="AH3" s="180" t="s">
        <v>360</v>
      </c>
    </row>
    <row r="4" spans="1:34" ht="17.25" customHeight="1" x14ac:dyDescent="0.2">
      <c r="A4" s="162" t="s">
        <v>346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34" x14ac:dyDescent="0.2">
      <c r="A5" s="162" t="s">
        <v>116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4" x14ac:dyDescent="0.2">
      <c r="A6" s="163" t="s">
        <v>113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34" x14ac:dyDescent="0.2">
      <c r="A7" s="164" t="s">
        <v>88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34" ht="15" x14ac:dyDescent="0.25">
      <c r="Q8" s="23" t="s">
        <v>345</v>
      </c>
    </row>
    <row r="9" spans="1:34" ht="15.75" customHeight="1" x14ac:dyDescent="0.2">
      <c r="A9" s="153" t="s">
        <v>0</v>
      </c>
      <c r="B9" s="153" t="s">
        <v>117</v>
      </c>
      <c r="C9" s="153" t="s">
        <v>118</v>
      </c>
      <c r="D9" s="153"/>
      <c r="E9" s="153"/>
      <c r="F9" s="153"/>
      <c r="G9" s="153"/>
      <c r="H9" s="153"/>
      <c r="I9" s="153"/>
      <c r="J9" s="153"/>
      <c r="K9" s="153"/>
      <c r="L9" s="153"/>
      <c r="M9" s="159" t="s">
        <v>119</v>
      </c>
      <c r="N9" s="160"/>
      <c r="O9" s="160"/>
      <c r="P9" s="160"/>
      <c r="Q9" s="160"/>
      <c r="R9" s="153" t="s">
        <v>0</v>
      </c>
      <c r="S9" s="153" t="s">
        <v>117</v>
      </c>
      <c r="T9" s="159" t="s">
        <v>119</v>
      </c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1"/>
    </row>
    <row r="10" spans="1:34" ht="121.5" customHeight="1" x14ac:dyDescent="0.2">
      <c r="A10" s="153"/>
      <c r="B10" s="153"/>
      <c r="C10" s="153" t="s">
        <v>120</v>
      </c>
      <c r="D10" s="153"/>
      <c r="E10" s="153"/>
      <c r="F10" s="153"/>
      <c r="G10" s="153"/>
      <c r="H10" s="153" t="s">
        <v>121</v>
      </c>
      <c r="I10" s="153"/>
      <c r="J10" s="153"/>
      <c r="K10" s="153"/>
      <c r="L10" s="153"/>
      <c r="M10" s="153" t="s">
        <v>318</v>
      </c>
      <c r="N10" s="153"/>
      <c r="O10" s="153"/>
      <c r="P10" s="153"/>
      <c r="Q10" s="153"/>
      <c r="R10" s="153"/>
      <c r="S10" s="153"/>
      <c r="T10" s="153" t="s">
        <v>122</v>
      </c>
      <c r="U10" s="153"/>
      <c r="V10" s="153"/>
      <c r="W10" s="153"/>
      <c r="X10" s="153"/>
      <c r="Y10" s="153" t="s">
        <v>216</v>
      </c>
      <c r="Z10" s="153"/>
      <c r="AA10" s="153"/>
      <c r="AB10" s="153"/>
      <c r="AC10" s="153"/>
      <c r="AD10" s="153" t="s">
        <v>217</v>
      </c>
      <c r="AE10" s="153"/>
      <c r="AF10" s="153"/>
      <c r="AG10" s="153"/>
      <c r="AH10" s="153"/>
    </row>
    <row r="11" spans="1:34" ht="30.75" customHeight="1" x14ac:dyDescent="0.2">
      <c r="A11" s="153"/>
      <c r="B11" s="153"/>
      <c r="C11" s="39" t="s">
        <v>93</v>
      </c>
      <c r="D11" s="159" t="s">
        <v>123</v>
      </c>
      <c r="E11" s="160"/>
      <c r="F11" s="160"/>
      <c r="G11" s="161"/>
      <c r="H11" s="39" t="s">
        <v>93</v>
      </c>
      <c r="I11" s="159" t="s">
        <v>123</v>
      </c>
      <c r="J11" s="160"/>
      <c r="K11" s="160"/>
      <c r="L11" s="161"/>
      <c r="M11" s="39" t="s">
        <v>93</v>
      </c>
      <c r="N11" s="159" t="s">
        <v>123</v>
      </c>
      <c r="O11" s="160"/>
      <c r="P11" s="160"/>
      <c r="Q11" s="161"/>
      <c r="R11" s="153"/>
      <c r="S11" s="153"/>
      <c r="T11" s="39" t="s">
        <v>93</v>
      </c>
      <c r="U11" s="159" t="s">
        <v>123</v>
      </c>
      <c r="V11" s="160"/>
      <c r="W11" s="160"/>
      <c r="X11" s="161"/>
      <c r="Y11" s="39" t="s">
        <v>93</v>
      </c>
      <c r="Z11" s="159" t="s">
        <v>123</v>
      </c>
      <c r="AA11" s="160"/>
      <c r="AB11" s="160"/>
      <c r="AC11" s="161"/>
      <c r="AD11" s="39" t="s">
        <v>93</v>
      </c>
      <c r="AE11" s="159" t="s">
        <v>123</v>
      </c>
      <c r="AF11" s="160"/>
      <c r="AG11" s="160"/>
      <c r="AH11" s="161"/>
    </row>
    <row r="12" spans="1:34" ht="25.5" customHeight="1" x14ac:dyDescent="0.2">
      <c r="A12" s="153"/>
      <c r="B12" s="153"/>
      <c r="C12" s="36">
        <v>2023</v>
      </c>
      <c r="D12" s="36">
        <v>2024</v>
      </c>
      <c r="E12" s="28">
        <v>2025</v>
      </c>
      <c r="F12" s="28">
        <v>2026</v>
      </c>
      <c r="G12" s="28" t="s">
        <v>205</v>
      </c>
      <c r="H12" s="36">
        <v>2023</v>
      </c>
      <c r="I12" s="36">
        <v>2024</v>
      </c>
      <c r="J12" s="28">
        <v>2025</v>
      </c>
      <c r="K12" s="28">
        <v>2026</v>
      </c>
      <c r="L12" s="28" t="s">
        <v>205</v>
      </c>
      <c r="M12" s="36">
        <v>2023</v>
      </c>
      <c r="N12" s="36">
        <v>2024</v>
      </c>
      <c r="O12" s="28">
        <v>2025</v>
      </c>
      <c r="P12" s="28">
        <v>2026</v>
      </c>
      <c r="Q12" s="28" t="s">
        <v>205</v>
      </c>
      <c r="R12" s="153"/>
      <c r="S12" s="153"/>
      <c r="T12" s="36">
        <v>2023</v>
      </c>
      <c r="U12" s="36">
        <v>2024</v>
      </c>
      <c r="V12" s="28">
        <v>2025</v>
      </c>
      <c r="W12" s="28">
        <v>2026</v>
      </c>
      <c r="X12" s="28" t="s">
        <v>205</v>
      </c>
      <c r="Y12" s="36">
        <v>2023</v>
      </c>
      <c r="Z12" s="36">
        <v>2024</v>
      </c>
      <c r="AA12" s="28">
        <v>2025</v>
      </c>
      <c r="AB12" s="28">
        <v>2026</v>
      </c>
      <c r="AC12" s="28" t="s">
        <v>205</v>
      </c>
      <c r="AD12" s="36">
        <v>2023</v>
      </c>
      <c r="AE12" s="36">
        <v>2024</v>
      </c>
      <c r="AF12" s="28">
        <v>2025</v>
      </c>
      <c r="AG12" s="28">
        <v>2026</v>
      </c>
      <c r="AH12" s="28" t="s">
        <v>205</v>
      </c>
    </row>
    <row r="13" spans="1:34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  <c r="K13" s="27">
        <v>11</v>
      </c>
      <c r="L13" s="27">
        <v>12</v>
      </c>
      <c r="M13" s="27">
        <v>13</v>
      </c>
      <c r="N13" s="27">
        <v>14</v>
      </c>
      <c r="O13" s="27">
        <v>15</v>
      </c>
      <c r="P13" s="28">
        <v>16</v>
      </c>
      <c r="Q13" s="28">
        <v>17</v>
      </c>
      <c r="R13" s="34">
        <v>1</v>
      </c>
      <c r="S13" s="34">
        <v>2</v>
      </c>
      <c r="T13" s="27">
        <v>18</v>
      </c>
      <c r="U13" s="27">
        <v>19</v>
      </c>
      <c r="V13" s="27">
        <v>20</v>
      </c>
      <c r="W13" s="27">
        <v>21</v>
      </c>
      <c r="X13" s="27">
        <v>22</v>
      </c>
      <c r="Y13" s="27">
        <v>23</v>
      </c>
      <c r="Z13" s="27">
        <v>24</v>
      </c>
      <c r="AA13" s="37">
        <v>25</v>
      </c>
      <c r="AB13" s="37">
        <v>26</v>
      </c>
      <c r="AC13" s="37">
        <v>27</v>
      </c>
      <c r="AD13" s="27">
        <v>28</v>
      </c>
      <c r="AE13" s="27">
        <v>29</v>
      </c>
      <c r="AF13" s="37">
        <v>30</v>
      </c>
      <c r="AG13" s="37">
        <v>31</v>
      </c>
      <c r="AH13" s="37">
        <v>32</v>
      </c>
    </row>
    <row r="14" spans="1:34" ht="39.75" customHeight="1" x14ac:dyDescent="0.2">
      <c r="A14" s="28">
        <v>1</v>
      </c>
      <c r="B14" s="9" t="s">
        <v>341</v>
      </c>
      <c r="C14" s="28" t="s">
        <v>219</v>
      </c>
      <c r="D14" s="43" t="s">
        <v>219</v>
      </c>
      <c r="E14" s="43" t="s">
        <v>219</v>
      </c>
      <c r="F14" s="43" t="s">
        <v>219</v>
      </c>
      <c r="G14" s="43" t="s">
        <v>219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172.91</v>
      </c>
      <c r="N14" s="30">
        <v>168.19</v>
      </c>
      <c r="O14" s="30">
        <v>168.19</v>
      </c>
      <c r="P14" s="30">
        <v>168.19</v>
      </c>
      <c r="Q14" s="30">
        <v>161.72999999999999</v>
      </c>
      <c r="R14" s="34">
        <v>1</v>
      </c>
      <c r="S14" s="9" t="s">
        <v>341</v>
      </c>
      <c r="T14" s="49" t="s">
        <v>219</v>
      </c>
      <c r="U14" s="49" t="s">
        <v>219</v>
      </c>
      <c r="V14" s="49" t="s">
        <v>219</v>
      </c>
      <c r="W14" s="49" t="s">
        <v>219</v>
      </c>
      <c r="X14" s="49" t="s">
        <v>219</v>
      </c>
      <c r="Y14" s="49" t="s">
        <v>219</v>
      </c>
      <c r="Z14" s="49" t="s">
        <v>219</v>
      </c>
      <c r="AA14" s="49" t="s">
        <v>219</v>
      </c>
      <c r="AB14" s="49" t="s">
        <v>219</v>
      </c>
      <c r="AC14" s="49" t="s">
        <v>219</v>
      </c>
      <c r="AD14" s="49" t="s">
        <v>219</v>
      </c>
      <c r="AE14" s="49" t="s">
        <v>219</v>
      </c>
      <c r="AF14" s="49" t="s">
        <v>219</v>
      </c>
      <c r="AG14" s="49" t="s">
        <v>219</v>
      </c>
      <c r="AH14" s="49" t="s">
        <v>219</v>
      </c>
    </row>
    <row r="15" spans="1:34" ht="44.25" customHeight="1" x14ac:dyDescent="0.2">
      <c r="A15" s="28">
        <v>2</v>
      </c>
      <c r="B15" s="9" t="s">
        <v>347</v>
      </c>
      <c r="C15" s="43" t="s">
        <v>219</v>
      </c>
      <c r="D15" s="43" t="s">
        <v>219</v>
      </c>
      <c r="E15" s="43" t="s">
        <v>219</v>
      </c>
      <c r="F15" s="43" t="s">
        <v>219</v>
      </c>
      <c r="G15" s="43" t="s">
        <v>219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172.46</v>
      </c>
      <c r="N15" s="30">
        <v>169.19</v>
      </c>
      <c r="O15" s="30">
        <v>169.19</v>
      </c>
      <c r="P15" s="30">
        <v>169.19</v>
      </c>
      <c r="Q15" s="30">
        <v>164.17</v>
      </c>
      <c r="R15" s="34">
        <v>2</v>
      </c>
      <c r="S15" s="9" t="s">
        <v>347</v>
      </c>
      <c r="T15" s="49" t="s">
        <v>219</v>
      </c>
      <c r="U15" s="49" t="s">
        <v>219</v>
      </c>
      <c r="V15" s="49" t="s">
        <v>219</v>
      </c>
      <c r="W15" s="49" t="s">
        <v>219</v>
      </c>
      <c r="X15" s="49" t="s">
        <v>219</v>
      </c>
      <c r="Y15" s="49" t="s">
        <v>219</v>
      </c>
      <c r="Z15" s="49" t="s">
        <v>219</v>
      </c>
      <c r="AA15" s="49" t="s">
        <v>219</v>
      </c>
      <c r="AB15" s="49" t="s">
        <v>219</v>
      </c>
      <c r="AC15" s="49" t="s">
        <v>219</v>
      </c>
      <c r="AD15" s="49" t="s">
        <v>219</v>
      </c>
      <c r="AE15" s="49" t="s">
        <v>219</v>
      </c>
      <c r="AF15" s="49" t="s">
        <v>219</v>
      </c>
      <c r="AG15" s="49" t="s">
        <v>219</v>
      </c>
      <c r="AH15" s="49" t="s">
        <v>219</v>
      </c>
    </row>
  </sheetData>
  <mergeCells count="23">
    <mergeCell ref="C9:L9"/>
    <mergeCell ref="Y10:AC10"/>
    <mergeCell ref="N11:Q11"/>
    <mergeCell ref="D11:G11"/>
    <mergeCell ref="U11:X11"/>
    <mergeCell ref="Z11:AC11"/>
    <mergeCell ref="C10:G10"/>
    <mergeCell ref="H10:L10"/>
    <mergeCell ref="I11:L11"/>
    <mergeCell ref="M10:Q10"/>
    <mergeCell ref="T10:X10"/>
    <mergeCell ref="M9:Q9"/>
    <mergeCell ref="T9:AH9"/>
    <mergeCell ref="R9:R12"/>
    <mergeCell ref="S9:S12"/>
    <mergeCell ref="A4:Q4"/>
    <mergeCell ref="A5:Q5"/>
    <mergeCell ref="A6:Q6"/>
    <mergeCell ref="A7:Q7"/>
    <mergeCell ref="AE11:AH11"/>
    <mergeCell ref="AD10:AH10"/>
    <mergeCell ref="A9:A12"/>
    <mergeCell ref="B9:B12"/>
  </mergeCells>
  <pageMargins left="0.7" right="0.7" top="0.75" bottom="0.75" header="0.3" footer="0.3"/>
  <pageSetup paperSize="9" orientation="landscape" r:id="rId1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24"/>
  <sheetViews>
    <sheetView showGridLines="0" tabSelected="1" view="pageBreakPreview" zoomScale="90" zoomScaleNormal="70" zoomScaleSheetLayoutView="90" workbookViewId="0">
      <pane xSplit="2" ySplit="12" topLeftCell="C13" activePane="bottomRight" state="frozen"/>
      <selection pane="topRight" activeCell="C1" sqref="C1"/>
      <selection pane="bottomLeft" activeCell="A10" sqref="A10"/>
      <selection pane="bottomRight" activeCell="A98" sqref="A98:XFD100"/>
    </sheetView>
  </sheetViews>
  <sheetFormatPr defaultRowHeight="15" outlineLevelRow="1" x14ac:dyDescent="0.25"/>
  <cols>
    <col min="1" max="1" width="11" style="112" customWidth="1"/>
    <col min="2" max="2" width="55.140625" style="112" customWidth="1"/>
    <col min="3" max="3" width="16" style="112" customWidth="1"/>
    <col min="4" max="4" width="9.7109375" style="112" customWidth="1"/>
    <col min="5" max="5" width="9.42578125" style="112" customWidth="1"/>
    <col min="6" max="6" width="9.85546875" style="112" customWidth="1"/>
    <col min="7" max="9" width="9.140625" style="112" customWidth="1"/>
    <col min="10" max="11" width="10.140625" style="112" customWidth="1"/>
    <col min="12" max="12" width="11" style="112" customWidth="1"/>
    <col min="13" max="13" width="56.5703125" style="112" customWidth="1"/>
    <col min="14" max="14" width="9.7109375" style="112" customWidth="1"/>
    <col min="15" max="15" width="10.28515625" style="112" customWidth="1"/>
    <col min="16" max="16" width="10.85546875" style="112" customWidth="1"/>
    <col min="17" max="17" width="10" style="112" customWidth="1"/>
    <col min="18" max="18" width="9" style="112" customWidth="1"/>
    <col min="19" max="19" width="14.5703125" style="112" customWidth="1"/>
    <col min="20" max="20" width="1.28515625" style="112" customWidth="1"/>
    <col min="21" max="16384" width="9.140625" style="112"/>
  </cols>
  <sheetData>
    <row r="1" spans="1:22" ht="15" customHeight="1" x14ac:dyDescent="0.25">
      <c r="B1" s="180"/>
      <c r="C1" s="180"/>
      <c r="D1" s="180"/>
      <c r="E1" s="180"/>
      <c r="F1" s="180"/>
      <c r="G1" s="180"/>
      <c r="H1" s="180"/>
      <c r="I1" s="180"/>
      <c r="J1" s="180"/>
      <c r="K1" s="180" t="s">
        <v>364</v>
      </c>
      <c r="M1" s="74"/>
      <c r="N1" s="74"/>
      <c r="O1" s="74"/>
      <c r="P1" s="74"/>
      <c r="Q1" s="74"/>
      <c r="R1" s="74"/>
      <c r="S1" s="180" t="s">
        <v>364</v>
      </c>
      <c r="T1" s="74"/>
      <c r="U1" s="74"/>
      <c r="V1" s="74"/>
    </row>
    <row r="2" spans="1:22" ht="15" customHeight="1" x14ac:dyDescent="0.25">
      <c r="B2" s="180"/>
      <c r="C2" s="180"/>
      <c r="D2" s="180"/>
      <c r="E2" s="180"/>
      <c r="F2" s="180"/>
      <c r="G2" s="180"/>
      <c r="H2" s="180"/>
      <c r="I2" s="180"/>
      <c r="J2" s="180"/>
      <c r="K2" s="180" t="s">
        <v>359</v>
      </c>
      <c r="M2" s="88"/>
      <c r="N2" s="74"/>
      <c r="O2" s="74"/>
      <c r="P2" s="74"/>
      <c r="Q2" s="74"/>
      <c r="R2" s="74"/>
      <c r="S2" s="180" t="s">
        <v>359</v>
      </c>
      <c r="T2" s="74"/>
    </row>
    <row r="3" spans="1:22" ht="15.75" x14ac:dyDescent="0.25">
      <c r="B3" s="180"/>
      <c r="C3" s="180"/>
      <c r="D3" s="180"/>
      <c r="E3" s="180"/>
      <c r="F3" s="180"/>
      <c r="G3" s="180"/>
      <c r="H3" s="180"/>
      <c r="I3" s="180"/>
      <c r="J3" s="180"/>
      <c r="K3" s="180" t="s">
        <v>360</v>
      </c>
      <c r="S3" s="180" t="s">
        <v>360</v>
      </c>
    </row>
    <row r="4" spans="1:22" ht="15.75" x14ac:dyDescent="0.25">
      <c r="F4" s="89"/>
      <c r="K4" s="89" t="s">
        <v>181</v>
      </c>
      <c r="S4" s="89" t="s">
        <v>181</v>
      </c>
    </row>
    <row r="5" spans="1:22" ht="15.75" x14ac:dyDescent="0.25">
      <c r="A5" s="172" t="s">
        <v>354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90"/>
      <c r="M5" s="90"/>
      <c r="N5" s="90"/>
      <c r="O5" s="90"/>
      <c r="P5" s="90"/>
      <c r="Q5" s="90"/>
      <c r="R5" s="90"/>
      <c r="S5" s="90"/>
    </row>
    <row r="6" spans="1:22" ht="15.75" x14ac:dyDescent="0.25">
      <c r="A6" s="173" t="s">
        <v>113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91"/>
      <c r="M6" s="91"/>
      <c r="N6" s="91"/>
      <c r="O6" s="91"/>
      <c r="P6" s="91"/>
      <c r="Q6" s="91"/>
      <c r="R6" s="91"/>
      <c r="S6" s="91"/>
    </row>
    <row r="7" spans="1:22" ht="15.75" x14ac:dyDescent="0.25">
      <c r="A7" s="175" t="s">
        <v>88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91"/>
      <c r="M7" s="91"/>
      <c r="N7" s="91"/>
      <c r="O7" s="91"/>
      <c r="P7" s="91"/>
      <c r="Q7" s="91"/>
      <c r="R7" s="91"/>
      <c r="S7" s="91"/>
    </row>
    <row r="8" spans="1:22" ht="18.75" x14ac:dyDescent="0.25">
      <c r="A8" s="174" t="s">
        <v>204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92"/>
      <c r="M8" s="92"/>
      <c r="N8" s="92"/>
      <c r="O8" s="92"/>
      <c r="P8" s="92"/>
      <c r="Q8" s="92"/>
      <c r="R8" s="92"/>
      <c r="S8" s="92"/>
    </row>
    <row r="9" spans="1:22" ht="30" customHeight="1" x14ac:dyDescent="0.25">
      <c r="A9" s="167" t="s">
        <v>0</v>
      </c>
      <c r="B9" s="167" t="s">
        <v>182</v>
      </c>
      <c r="C9" s="168" t="s">
        <v>285</v>
      </c>
      <c r="D9" s="168"/>
      <c r="E9" s="168"/>
      <c r="F9" s="168"/>
      <c r="G9" s="168"/>
      <c r="H9" s="168"/>
      <c r="I9" s="168"/>
      <c r="J9" s="168"/>
      <c r="K9" s="168"/>
      <c r="L9" s="167" t="s">
        <v>0</v>
      </c>
      <c r="M9" s="167" t="s">
        <v>182</v>
      </c>
      <c r="N9" s="165" t="s">
        <v>285</v>
      </c>
      <c r="O9" s="165"/>
      <c r="P9" s="165"/>
      <c r="Q9" s="165"/>
      <c r="R9" s="166"/>
      <c r="S9" s="167" t="s">
        <v>184</v>
      </c>
      <c r="T9" s="13"/>
      <c r="U9" s="13"/>
    </row>
    <row r="10" spans="1:22" ht="30" x14ac:dyDescent="0.25">
      <c r="A10" s="167"/>
      <c r="B10" s="167"/>
      <c r="C10" s="55" t="s">
        <v>207</v>
      </c>
      <c r="D10" s="171" t="s">
        <v>124</v>
      </c>
      <c r="E10" s="171" t="s">
        <v>183</v>
      </c>
      <c r="F10" s="171"/>
      <c r="G10" s="171"/>
      <c r="H10" s="171"/>
      <c r="I10" s="171"/>
      <c r="J10" s="171"/>
      <c r="K10" s="171"/>
      <c r="L10" s="167"/>
      <c r="M10" s="167"/>
      <c r="N10" s="171" t="s">
        <v>183</v>
      </c>
      <c r="O10" s="171"/>
      <c r="P10" s="171"/>
      <c r="Q10" s="171"/>
      <c r="R10" s="171"/>
      <c r="S10" s="167"/>
      <c r="T10" s="13"/>
      <c r="U10" s="13"/>
    </row>
    <row r="11" spans="1:22" ht="15" customHeight="1" x14ac:dyDescent="0.25">
      <c r="A11" s="167"/>
      <c r="B11" s="167"/>
      <c r="C11" s="170" t="s">
        <v>208</v>
      </c>
      <c r="D11" s="171"/>
      <c r="E11" s="171"/>
      <c r="F11" s="171"/>
      <c r="G11" s="171"/>
      <c r="H11" s="171"/>
      <c r="I11" s="171"/>
      <c r="J11" s="171"/>
      <c r="K11" s="171"/>
      <c r="L11" s="167"/>
      <c r="M11" s="167"/>
      <c r="N11" s="171"/>
      <c r="O11" s="171"/>
      <c r="P11" s="171"/>
      <c r="Q11" s="171"/>
      <c r="R11" s="171"/>
      <c r="S11" s="167"/>
    </row>
    <row r="12" spans="1:22" ht="15.75" x14ac:dyDescent="0.25">
      <c r="A12" s="167"/>
      <c r="B12" s="167"/>
      <c r="C12" s="170"/>
      <c r="D12" s="171"/>
      <c r="E12" s="93">
        <v>2025</v>
      </c>
      <c r="F12" s="93">
        <v>2026</v>
      </c>
      <c r="G12" s="93">
        <v>2027</v>
      </c>
      <c r="H12" s="93">
        <v>2028</v>
      </c>
      <c r="I12" s="93">
        <v>2029</v>
      </c>
      <c r="J12" s="93">
        <v>2030</v>
      </c>
      <c r="K12" s="93">
        <v>2031</v>
      </c>
      <c r="L12" s="167"/>
      <c r="M12" s="167"/>
      <c r="N12" s="93">
        <v>2032</v>
      </c>
      <c r="O12" s="93">
        <v>2033</v>
      </c>
      <c r="P12" s="93">
        <v>2034</v>
      </c>
      <c r="Q12" s="93">
        <v>2035</v>
      </c>
      <c r="R12" s="93">
        <v>2036</v>
      </c>
      <c r="S12" s="167"/>
    </row>
    <row r="13" spans="1:22" ht="15.75" x14ac:dyDescent="0.25">
      <c r="A13" s="93">
        <v>1</v>
      </c>
      <c r="B13" s="93">
        <v>2</v>
      </c>
      <c r="C13" s="93">
        <v>3</v>
      </c>
      <c r="D13" s="93">
        <v>4</v>
      </c>
      <c r="E13" s="93">
        <v>5</v>
      </c>
      <c r="F13" s="93">
        <v>6</v>
      </c>
      <c r="G13" s="93">
        <v>7</v>
      </c>
      <c r="H13" s="93">
        <v>8</v>
      </c>
      <c r="I13" s="93">
        <v>9</v>
      </c>
      <c r="J13" s="93">
        <v>10</v>
      </c>
      <c r="K13" s="93">
        <v>11</v>
      </c>
      <c r="L13" s="93">
        <v>1</v>
      </c>
      <c r="M13" s="93">
        <v>2</v>
      </c>
      <c r="N13" s="93">
        <v>12</v>
      </c>
      <c r="O13" s="93">
        <v>13</v>
      </c>
      <c r="P13" s="93">
        <v>14</v>
      </c>
      <c r="Q13" s="93">
        <v>15</v>
      </c>
      <c r="R13" s="93">
        <v>16</v>
      </c>
      <c r="S13" s="93">
        <v>17</v>
      </c>
    </row>
    <row r="14" spans="1:22" x14ac:dyDescent="0.25">
      <c r="A14" s="169" t="s">
        <v>203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 t="s">
        <v>203</v>
      </c>
      <c r="M14" s="169"/>
      <c r="N14" s="169"/>
      <c r="O14" s="169"/>
      <c r="P14" s="169"/>
      <c r="Q14" s="169"/>
      <c r="R14" s="169"/>
      <c r="S14" s="169"/>
    </row>
    <row r="15" spans="1:22" ht="15.75" x14ac:dyDescent="0.25">
      <c r="A15" s="93">
        <v>1</v>
      </c>
      <c r="B15" s="94" t="s">
        <v>125</v>
      </c>
      <c r="C15" s="95">
        <f>C16+C17+C18+C19+C20+C21+C22</f>
        <v>0</v>
      </c>
      <c r="D15" s="95">
        <f>D16+D17+D18+D19+D20+D21+D22</f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3">
        <v>1</v>
      </c>
      <c r="M15" s="94" t="s">
        <v>125</v>
      </c>
      <c r="N15" s="96">
        <f t="shared" ref="N15:R15" si="0">N16+N17+N18+N19+N20+N21+N22</f>
        <v>0</v>
      </c>
      <c r="O15" s="96">
        <f t="shared" si="0"/>
        <v>0</v>
      </c>
      <c r="P15" s="96">
        <f t="shared" si="0"/>
        <v>0</v>
      </c>
      <c r="Q15" s="96">
        <f t="shared" si="0"/>
        <v>0</v>
      </c>
      <c r="R15" s="96">
        <f t="shared" si="0"/>
        <v>0</v>
      </c>
      <c r="S15" s="94"/>
    </row>
    <row r="16" spans="1:22" ht="47.25" x14ac:dyDescent="0.25">
      <c r="A16" s="97" t="s">
        <v>144</v>
      </c>
      <c r="B16" s="94" t="s">
        <v>126</v>
      </c>
      <c r="C16" s="95">
        <f>D16</f>
        <v>0</v>
      </c>
      <c r="D16" s="95">
        <f t="shared" ref="D16:D23" si="1">SUM(E16:K16,N16:R16)</f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7" t="s">
        <v>144</v>
      </c>
      <c r="M16" s="94" t="s">
        <v>126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4"/>
    </row>
    <row r="17" spans="1:22" ht="47.25" x14ac:dyDescent="0.25">
      <c r="A17" s="97" t="s">
        <v>145</v>
      </c>
      <c r="B17" s="94" t="s">
        <v>127</v>
      </c>
      <c r="C17" s="95">
        <f>D17</f>
        <v>0</v>
      </c>
      <c r="D17" s="95">
        <f t="shared" si="1"/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7" t="s">
        <v>145</v>
      </c>
      <c r="M17" s="94" t="s">
        <v>127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4"/>
    </row>
    <row r="18" spans="1:22" ht="15.75" x14ac:dyDescent="0.25">
      <c r="A18" s="97" t="s">
        <v>146</v>
      </c>
      <c r="B18" s="94" t="s">
        <v>128</v>
      </c>
      <c r="C18" s="95">
        <f t="shared" ref="C18:C33" si="2">D18</f>
        <v>0</v>
      </c>
      <c r="D18" s="95">
        <f t="shared" si="1"/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7" t="s">
        <v>146</v>
      </c>
      <c r="M18" s="94" t="s">
        <v>128</v>
      </c>
      <c r="N18" s="96">
        <v>0</v>
      </c>
      <c r="O18" s="96">
        <v>0</v>
      </c>
      <c r="P18" s="96">
        <v>0</v>
      </c>
      <c r="Q18" s="96">
        <v>0</v>
      </c>
      <c r="R18" s="96">
        <v>0</v>
      </c>
      <c r="S18" s="94"/>
    </row>
    <row r="19" spans="1:22" ht="31.5" x14ac:dyDescent="0.25">
      <c r="A19" s="97" t="s">
        <v>147</v>
      </c>
      <c r="B19" s="94" t="s">
        <v>129</v>
      </c>
      <c r="C19" s="95">
        <f t="shared" si="2"/>
        <v>0</v>
      </c>
      <c r="D19" s="95">
        <f t="shared" si="1"/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7" t="s">
        <v>147</v>
      </c>
      <c r="M19" s="94" t="s">
        <v>129</v>
      </c>
      <c r="N19" s="96">
        <v>0</v>
      </c>
      <c r="O19" s="96">
        <v>0</v>
      </c>
      <c r="P19" s="96">
        <v>0</v>
      </c>
      <c r="Q19" s="96">
        <v>0</v>
      </c>
      <c r="R19" s="96">
        <v>0</v>
      </c>
      <c r="S19" s="94"/>
    </row>
    <row r="20" spans="1:22" ht="94.5" x14ac:dyDescent="0.25">
      <c r="A20" s="97" t="s">
        <v>148</v>
      </c>
      <c r="B20" s="94" t="s">
        <v>130</v>
      </c>
      <c r="C20" s="95">
        <f t="shared" si="2"/>
        <v>0</v>
      </c>
      <c r="D20" s="95">
        <f t="shared" si="1"/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7" t="s">
        <v>148</v>
      </c>
      <c r="M20" s="94" t="s">
        <v>130</v>
      </c>
      <c r="N20" s="96">
        <v>0</v>
      </c>
      <c r="O20" s="96">
        <v>0</v>
      </c>
      <c r="P20" s="96">
        <v>0</v>
      </c>
      <c r="Q20" s="96">
        <v>0</v>
      </c>
      <c r="R20" s="96">
        <v>0</v>
      </c>
      <c r="S20" s="94"/>
    </row>
    <row r="21" spans="1:22" ht="78.75" x14ac:dyDescent="0.25">
      <c r="A21" s="97" t="s">
        <v>149</v>
      </c>
      <c r="B21" s="94" t="s">
        <v>131</v>
      </c>
      <c r="C21" s="95">
        <f t="shared" si="2"/>
        <v>0</v>
      </c>
      <c r="D21" s="95">
        <f t="shared" si="1"/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7" t="s">
        <v>149</v>
      </c>
      <c r="M21" s="94" t="s">
        <v>131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4"/>
    </row>
    <row r="22" spans="1:22" ht="31.5" x14ac:dyDescent="0.25">
      <c r="A22" s="97" t="s">
        <v>150</v>
      </c>
      <c r="B22" s="94" t="s">
        <v>132</v>
      </c>
      <c r="C22" s="95">
        <f t="shared" si="2"/>
        <v>0</v>
      </c>
      <c r="D22" s="95">
        <f t="shared" si="1"/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7" t="s">
        <v>150</v>
      </c>
      <c r="M22" s="94" t="s">
        <v>132</v>
      </c>
      <c r="N22" s="96">
        <v>0</v>
      </c>
      <c r="O22" s="96">
        <v>0</v>
      </c>
      <c r="P22" s="96">
        <v>0</v>
      </c>
      <c r="Q22" s="96">
        <v>0</v>
      </c>
      <c r="R22" s="96">
        <v>0</v>
      </c>
      <c r="S22" s="94"/>
    </row>
    <row r="23" spans="1:22" ht="31.5" x14ac:dyDescent="0.25">
      <c r="A23" s="97" t="s">
        <v>133</v>
      </c>
      <c r="B23" s="94" t="s">
        <v>134</v>
      </c>
      <c r="C23" s="95">
        <f t="shared" si="2"/>
        <v>0</v>
      </c>
      <c r="D23" s="95">
        <f t="shared" si="1"/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7" t="s">
        <v>133</v>
      </c>
      <c r="M23" s="94" t="s">
        <v>134</v>
      </c>
      <c r="N23" s="96">
        <v>0</v>
      </c>
      <c r="O23" s="96">
        <v>0</v>
      </c>
      <c r="P23" s="96">
        <v>0</v>
      </c>
      <c r="Q23" s="96">
        <v>0</v>
      </c>
      <c r="R23" s="96">
        <v>0</v>
      </c>
      <c r="S23" s="94"/>
    </row>
    <row r="24" spans="1:22" ht="15" customHeight="1" x14ac:dyDescent="0.25">
      <c r="B24" s="180"/>
      <c r="C24" s="180"/>
      <c r="D24" s="180"/>
      <c r="E24" s="180"/>
      <c r="F24" s="180"/>
      <c r="G24" s="180"/>
      <c r="H24" s="180"/>
      <c r="I24" s="180"/>
      <c r="J24" s="180"/>
      <c r="K24" s="180" t="s">
        <v>364</v>
      </c>
      <c r="M24" s="74"/>
      <c r="N24" s="74"/>
      <c r="O24" s="74"/>
      <c r="P24" s="74"/>
      <c r="Q24" s="74"/>
      <c r="R24" s="74"/>
      <c r="S24" s="180" t="s">
        <v>364</v>
      </c>
      <c r="T24" s="74"/>
      <c r="U24" s="74"/>
      <c r="V24" s="74"/>
    </row>
    <row r="25" spans="1:22" ht="15" customHeight="1" x14ac:dyDescent="0.25">
      <c r="B25" s="180"/>
      <c r="C25" s="180"/>
      <c r="D25" s="180"/>
      <c r="E25" s="180"/>
      <c r="F25" s="180"/>
      <c r="G25" s="180"/>
      <c r="H25" s="180"/>
      <c r="I25" s="180"/>
      <c r="J25" s="180"/>
      <c r="K25" s="180" t="s">
        <v>359</v>
      </c>
      <c r="M25" s="88"/>
      <c r="N25" s="74"/>
      <c r="O25" s="74"/>
      <c r="P25" s="74"/>
      <c r="Q25" s="74"/>
      <c r="R25" s="74"/>
      <c r="S25" s="180" t="s">
        <v>359</v>
      </c>
      <c r="T25" s="74"/>
    </row>
    <row r="26" spans="1:22" ht="15.75" x14ac:dyDescent="0.25">
      <c r="B26" s="180"/>
      <c r="C26" s="180"/>
      <c r="D26" s="180"/>
      <c r="E26" s="180"/>
      <c r="F26" s="180"/>
      <c r="G26" s="180"/>
      <c r="H26" s="180"/>
      <c r="I26" s="180"/>
      <c r="J26" s="180"/>
      <c r="K26" s="180" t="s">
        <v>360</v>
      </c>
      <c r="S26" s="180" t="s">
        <v>360</v>
      </c>
    </row>
    <row r="27" spans="1:22" ht="41.25" customHeight="1" x14ac:dyDescent="0.25">
      <c r="A27" s="167" t="s">
        <v>0</v>
      </c>
      <c r="B27" s="167" t="s">
        <v>182</v>
      </c>
      <c r="C27" s="168" t="s">
        <v>285</v>
      </c>
      <c r="D27" s="168"/>
      <c r="E27" s="168"/>
      <c r="F27" s="168"/>
      <c r="G27" s="168"/>
      <c r="H27" s="168"/>
      <c r="I27" s="168"/>
      <c r="J27" s="168"/>
      <c r="K27" s="168"/>
      <c r="L27" s="167" t="s">
        <v>0</v>
      </c>
      <c r="M27" s="167" t="s">
        <v>182</v>
      </c>
      <c r="N27" s="165" t="s">
        <v>285</v>
      </c>
      <c r="O27" s="165"/>
      <c r="P27" s="165"/>
      <c r="Q27" s="165"/>
      <c r="R27" s="166"/>
      <c r="S27" s="167" t="s">
        <v>184</v>
      </c>
      <c r="T27" s="13"/>
      <c r="U27" s="13"/>
    </row>
    <row r="28" spans="1:22" ht="30" x14ac:dyDescent="0.25">
      <c r="A28" s="167"/>
      <c r="B28" s="167"/>
      <c r="C28" s="55" t="s">
        <v>207</v>
      </c>
      <c r="D28" s="171" t="s">
        <v>124</v>
      </c>
      <c r="E28" s="171" t="s">
        <v>183</v>
      </c>
      <c r="F28" s="171"/>
      <c r="G28" s="171"/>
      <c r="H28" s="171"/>
      <c r="I28" s="171"/>
      <c r="J28" s="171"/>
      <c r="K28" s="171"/>
      <c r="L28" s="167"/>
      <c r="M28" s="167"/>
      <c r="N28" s="171" t="s">
        <v>183</v>
      </c>
      <c r="O28" s="171"/>
      <c r="P28" s="171"/>
      <c r="Q28" s="171"/>
      <c r="R28" s="171"/>
      <c r="S28" s="167"/>
      <c r="T28" s="13"/>
      <c r="U28" s="13"/>
    </row>
    <row r="29" spans="1:22" ht="15" customHeight="1" x14ac:dyDescent="0.25">
      <c r="A29" s="167"/>
      <c r="B29" s="167"/>
      <c r="C29" s="170" t="s">
        <v>208</v>
      </c>
      <c r="D29" s="171"/>
      <c r="E29" s="171"/>
      <c r="F29" s="171"/>
      <c r="G29" s="171"/>
      <c r="H29" s="171"/>
      <c r="I29" s="171"/>
      <c r="J29" s="171"/>
      <c r="K29" s="171"/>
      <c r="L29" s="167"/>
      <c r="M29" s="167"/>
      <c r="N29" s="171"/>
      <c r="O29" s="171"/>
      <c r="P29" s="171"/>
      <c r="Q29" s="171"/>
      <c r="R29" s="171"/>
      <c r="S29" s="167"/>
    </row>
    <row r="30" spans="1:22" ht="15.75" x14ac:dyDescent="0.25">
      <c r="A30" s="167"/>
      <c r="B30" s="167"/>
      <c r="C30" s="170"/>
      <c r="D30" s="171"/>
      <c r="E30" s="93">
        <v>2025</v>
      </c>
      <c r="F30" s="93">
        <v>2026</v>
      </c>
      <c r="G30" s="93">
        <v>2027</v>
      </c>
      <c r="H30" s="93">
        <v>2028</v>
      </c>
      <c r="I30" s="93">
        <v>2029</v>
      </c>
      <c r="J30" s="93">
        <v>2030</v>
      </c>
      <c r="K30" s="93">
        <v>2031</v>
      </c>
      <c r="L30" s="167"/>
      <c r="M30" s="167"/>
      <c r="N30" s="93">
        <v>2032</v>
      </c>
      <c r="O30" s="93">
        <v>2033</v>
      </c>
      <c r="P30" s="93">
        <v>2034</v>
      </c>
      <c r="Q30" s="93">
        <v>2035</v>
      </c>
      <c r="R30" s="93">
        <v>2036</v>
      </c>
      <c r="S30" s="167"/>
    </row>
    <row r="31" spans="1:22" ht="15.75" x14ac:dyDescent="0.25">
      <c r="A31" s="93">
        <v>1</v>
      </c>
      <c r="B31" s="93">
        <v>2</v>
      </c>
      <c r="C31" s="93">
        <v>3</v>
      </c>
      <c r="D31" s="93">
        <v>4</v>
      </c>
      <c r="E31" s="93">
        <v>5</v>
      </c>
      <c r="F31" s="93">
        <v>6</v>
      </c>
      <c r="G31" s="93">
        <v>7</v>
      </c>
      <c r="H31" s="93">
        <v>8</v>
      </c>
      <c r="I31" s="93">
        <v>9</v>
      </c>
      <c r="J31" s="93">
        <v>10</v>
      </c>
      <c r="K31" s="93">
        <v>11</v>
      </c>
      <c r="L31" s="93">
        <v>1</v>
      </c>
      <c r="M31" s="93">
        <v>2</v>
      </c>
      <c r="N31" s="93">
        <v>12</v>
      </c>
      <c r="O31" s="93">
        <v>13</v>
      </c>
      <c r="P31" s="93">
        <v>14</v>
      </c>
      <c r="Q31" s="93">
        <v>15</v>
      </c>
      <c r="R31" s="93">
        <v>16</v>
      </c>
      <c r="S31" s="93">
        <v>17</v>
      </c>
    </row>
    <row r="32" spans="1:22" ht="15.75" x14ac:dyDescent="0.25">
      <c r="A32" s="97">
        <v>3</v>
      </c>
      <c r="B32" s="94" t="s">
        <v>135</v>
      </c>
      <c r="C32" s="178">
        <f t="shared" si="2"/>
        <v>11142.848533423718</v>
      </c>
      <c r="D32" s="178">
        <f t="shared" ref="D32:K32" si="3">D33+D68+D69</f>
        <v>11142.848533423718</v>
      </c>
      <c r="E32" s="95">
        <f t="shared" si="3"/>
        <v>0</v>
      </c>
      <c r="F32" s="178">
        <f t="shared" si="3"/>
        <v>11142.848533423718</v>
      </c>
      <c r="G32" s="95">
        <f t="shared" si="3"/>
        <v>0</v>
      </c>
      <c r="H32" s="95">
        <f t="shared" si="3"/>
        <v>0</v>
      </c>
      <c r="I32" s="95">
        <f t="shared" si="3"/>
        <v>0</v>
      </c>
      <c r="J32" s="95">
        <f t="shared" si="3"/>
        <v>0</v>
      </c>
      <c r="K32" s="95">
        <f t="shared" si="3"/>
        <v>0</v>
      </c>
      <c r="L32" s="97">
        <v>3</v>
      </c>
      <c r="M32" s="94" t="s">
        <v>135</v>
      </c>
      <c r="N32" s="96">
        <f>N33+N68+N69</f>
        <v>0</v>
      </c>
      <c r="O32" s="96">
        <f>O33+O68+O69</f>
        <v>0</v>
      </c>
      <c r="P32" s="96">
        <f>P33+P68+P69</f>
        <v>0</v>
      </c>
      <c r="Q32" s="96">
        <f>Q33+Q68+Q69</f>
        <v>0</v>
      </c>
      <c r="R32" s="96">
        <f>R33+R68+R69</f>
        <v>0</v>
      </c>
      <c r="S32" s="94"/>
    </row>
    <row r="33" spans="1:19" ht="15.75" x14ac:dyDescent="0.25">
      <c r="A33" s="97" t="s">
        <v>141</v>
      </c>
      <c r="B33" s="94" t="s">
        <v>136</v>
      </c>
      <c r="C33" s="178">
        <f t="shared" si="2"/>
        <v>11142.848533423718</v>
      </c>
      <c r="D33" s="178">
        <f>SUM(E33:K33,N33:R33)</f>
        <v>11142.848533423718</v>
      </c>
      <c r="E33" s="95">
        <f>E34+E47</f>
        <v>0</v>
      </c>
      <c r="F33" s="178">
        <f>F34+F47</f>
        <v>11142.848533423718</v>
      </c>
      <c r="G33" s="95">
        <f t="shared" ref="G33:K33" si="4">G34+G47</f>
        <v>0</v>
      </c>
      <c r="H33" s="95">
        <f t="shared" si="4"/>
        <v>0</v>
      </c>
      <c r="I33" s="95">
        <f t="shared" si="4"/>
        <v>0</v>
      </c>
      <c r="J33" s="95">
        <f t="shared" si="4"/>
        <v>0</v>
      </c>
      <c r="K33" s="95">
        <f t="shared" si="4"/>
        <v>0</v>
      </c>
      <c r="L33" s="97" t="s">
        <v>141</v>
      </c>
      <c r="M33" s="94" t="s">
        <v>136</v>
      </c>
      <c r="N33" s="96">
        <v>0</v>
      </c>
      <c r="O33" s="96">
        <v>0</v>
      </c>
      <c r="P33" s="96">
        <v>0</v>
      </c>
      <c r="Q33" s="96">
        <v>0</v>
      </c>
      <c r="R33" s="96">
        <v>0</v>
      </c>
      <c r="S33" s="94"/>
    </row>
    <row r="34" spans="1:19" ht="15.75" x14ac:dyDescent="0.25">
      <c r="A34" s="97" t="s">
        <v>287</v>
      </c>
      <c r="B34" s="16" t="s">
        <v>201</v>
      </c>
      <c r="C34" s="178">
        <f>SUM(C35:C46)</f>
        <v>5193.5106600000008</v>
      </c>
      <c r="D34" s="178">
        <f>SUM(E34:K34,N34:R34)</f>
        <v>5193.5106600000008</v>
      </c>
      <c r="E34" s="95">
        <f t="shared" ref="E34:F34" si="5">SUM(E35:E46)</f>
        <v>0</v>
      </c>
      <c r="F34" s="178">
        <f t="shared" si="5"/>
        <v>5193.5106600000008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7" t="s">
        <v>287</v>
      </c>
      <c r="M34" s="16" t="s">
        <v>201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9" t="str">
        <f>'2-ИП ТС'!R38</f>
        <v>3.2.1.</v>
      </c>
    </row>
    <row r="35" spans="1:19" ht="30" outlineLevel="1" x14ac:dyDescent="0.25">
      <c r="A35" s="98" t="s">
        <v>289</v>
      </c>
      <c r="B35" s="113" t="s">
        <v>352</v>
      </c>
      <c r="C35" s="178">
        <f>F35</f>
        <v>679.52565000000004</v>
      </c>
      <c r="D35" s="178">
        <f>C35</f>
        <v>679.52565000000004</v>
      </c>
      <c r="E35" s="95">
        <v>0</v>
      </c>
      <c r="F35" s="178">
        <v>679.52565000000004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8" t="s">
        <v>289</v>
      </c>
      <c r="M35" s="113" t="s">
        <v>352</v>
      </c>
      <c r="N35" s="96">
        <v>0</v>
      </c>
      <c r="O35" s="96">
        <v>0</v>
      </c>
      <c r="P35" s="96">
        <v>0</v>
      </c>
      <c r="Q35" s="96">
        <v>0</v>
      </c>
      <c r="R35" s="96">
        <v>0</v>
      </c>
      <c r="S35" s="99" t="str">
        <f>'2-ИП ТС'!R39</f>
        <v>3.2.1.1</v>
      </c>
    </row>
    <row r="36" spans="1:19" ht="104.25" customHeight="1" outlineLevel="1" x14ac:dyDescent="0.25">
      <c r="A36" s="98" t="s">
        <v>290</v>
      </c>
      <c r="B36" s="16" t="s">
        <v>353</v>
      </c>
      <c r="C36" s="178">
        <f t="shared" ref="C36:C46" si="6">F36</f>
        <v>197.62493000000001</v>
      </c>
      <c r="D36" s="178">
        <f t="shared" ref="D36:D46" si="7">C36</f>
        <v>197.62493000000001</v>
      </c>
      <c r="E36" s="95">
        <v>0</v>
      </c>
      <c r="F36" s="178">
        <v>197.62493000000001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8" t="s">
        <v>290</v>
      </c>
      <c r="M36" s="16" t="s">
        <v>353</v>
      </c>
      <c r="N36" s="96">
        <v>0</v>
      </c>
      <c r="O36" s="96">
        <v>0</v>
      </c>
      <c r="P36" s="96">
        <v>0</v>
      </c>
      <c r="Q36" s="96">
        <v>0</v>
      </c>
      <c r="R36" s="96">
        <v>0</v>
      </c>
      <c r="S36" s="99" t="str">
        <f>'2-ИП ТС'!R40</f>
        <v>3.2.1.2</v>
      </c>
    </row>
    <row r="37" spans="1:19" ht="36.75" customHeight="1" outlineLevel="1" x14ac:dyDescent="0.25">
      <c r="A37" s="98" t="s">
        <v>291</v>
      </c>
      <c r="B37" s="113" t="str">
        <f>'2-ИП ТС'!S54</f>
        <v>Монтаж  двух пластинчатых теплообменников Ридан НН№4 Q=0,146 Гкал/ч, включая затраты на их приобретение</v>
      </c>
      <c r="C37" s="178">
        <f t="shared" si="6"/>
        <v>499.76780000000002</v>
      </c>
      <c r="D37" s="178">
        <f t="shared" si="7"/>
        <v>499.76780000000002</v>
      </c>
      <c r="E37" s="95">
        <v>0</v>
      </c>
      <c r="F37" s="178">
        <v>499.76780000000002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8" t="s">
        <v>291</v>
      </c>
      <c r="M37" s="16" t="s">
        <v>314</v>
      </c>
      <c r="N37" s="96">
        <v>0</v>
      </c>
      <c r="O37" s="96">
        <v>0</v>
      </c>
      <c r="P37" s="96">
        <v>0</v>
      </c>
      <c r="Q37" s="96">
        <v>0</v>
      </c>
      <c r="R37" s="96">
        <v>0</v>
      </c>
      <c r="S37" s="99" t="str">
        <f>'2-ИП ТС'!R54</f>
        <v>3.2.1.3</v>
      </c>
    </row>
    <row r="38" spans="1:19" ht="30" outlineLevel="1" x14ac:dyDescent="0.25">
      <c r="A38" s="98" t="s">
        <v>292</v>
      </c>
      <c r="B38" s="113" t="str">
        <f>'2-ИП ТС'!S55</f>
        <v>Монтаж дымовых и вентиляционных каналов включая затраты на их приобретение</v>
      </c>
      <c r="C38" s="178">
        <f t="shared" si="6"/>
        <v>425.52508999999998</v>
      </c>
      <c r="D38" s="178">
        <f t="shared" si="7"/>
        <v>425.52508999999998</v>
      </c>
      <c r="E38" s="95">
        <v>0</v>
      </c>
      <c r="F38" s="178">
        <v>425.52508999999998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8" t="s">
        <v>292</v>
      </c>
      <c r="M38" s="16" t="s">
        <v>237</v>
      </c>
      <c r="N38" s="96">
        <v>0</v>
      </c>
      <c r="O38" s="96">
        <v>0</v>
      </c>
      <c r="P38" s="96">
        <v>0</v>
      </c>
      <c r="Q38" s="96">
        <v>0</v>
      </c>
      <c r="R38" s="96">
        <v>0</v>
      </c>
      <c r="S38" s="99" t="str">
        <f>'2-ИП ТС'!R55</f>
        <v>3.2.1.4</v>
      </c>
    </row>
    <row r="39" spans="1:19" ht="45" outlineLevel="1" x14ac:dyDescent="0.25">
      <c r="A39" s="98" t="s">
        <v>293</v>
      </c>
      <c r="B39" s="113" t="str">
        <f>'2-ИП ТС'!S56</f>
        <v>Монтаж прочего оборудования в соответствиис тепломмеханическими решениямивключая затраты на их приобретение</v>
      </c>
      <c r="C39" s="178">
        <f t="shared" si="6"/>
        <v>1101.4623200000001</v>
      </c>
      <c r="D39" s="178">
        <f t="shared" si="7"/>
        <v>1101.4623200000001</v>
      </c>
      <c r="E39" s="95">
        <v>0</v>
      </c>
      <c r="F39" s="178">
        <v>1101.4623200000001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8" t="s">
        <v>293</v>
      </c>
      <c r="M39" s="16" t="s">
        <v>247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9" t="str">
        <f>'2-ИП ТС'!R56</f>
        <v>3.2.1.5</v>
      </c>
    </row>
    <row r="40" spans="1:19" ht="15.75" outlineLevel="1" x14ac:dyDescent="0.25">
      <c r="A40" s="98" t="s">
        <v>294</v>
      </c>
      <c r="B40" s="113" t="str">
        <f>'2-ИП ТС'!S57</f>
        <v>Газоснабжение внутренее</v>
      </c>
      <c r="C40" s="178">
        <f t="shared" si="6"/>
        <v>484.05104</v>
      </c>
      <c r="D40" s="178">
        <f t="shared" si="7"/>
        <v>484.05104</v>
      </c>
      <c r="E40" s="95">
        <v>0</v>
      </c>
      <c r="F40" s="178">
        <v>484.05104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98" t="s">
        <v>294</v>
      </c>
      <c r="M40" s="16" t="s">
        <v>238</v>
      </c>
      <c r="N40" s="96">
        <v>0</v>
      </c>
      <c r="O40" s="96">
        <v>0</v>
      </c>
      <c r="P40" s="96">
        <v>0</v>
      </c>
      <c r="Q40" s="96">
        <v>0</v>
      </c>
      <c r="R40" s="96">
        <v>0</v>
      </c>
      <c r="S40" s="99" t="str">
        <f>'2-ИП ТС'!R57</f>
        <v>3.2.1.6</v>
      </c>
    </row>
    <row r="41" spans="1:19" ht="15.75" outlineLevel="1" x14ac:dyDescent="0.25">
      <c r="A41" s="98" t="s">
        <v>295</v>
      </c>
      <c r="B41" s="113" t="str">
        <f>'2-ИП ТС'!S58</f>
        <v>Автоматизация тепломеханических решений</v>
      </c>
      <c r="C41" s="178">
        <f t="shared" si="6"/>
        <v>577.06547999999998</v>
      </c>
      <c r="D41" s="178">
        <f t="shared" si="7"/>
        <v>577.06547999999998</v>
      </c>
      <c r="E41" s="95">
        <v>0</v>
      </c>
      <c r="F41" s="178">
        <v>577.06547999999998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8" t="s">
        <v>295</v>
      </c>
      <c r="M41" s="16" t="s">
        <v>239</v>
      </c>
      <c r="N41" s="96">
        <v>0</v>
      </c>
      <c r="O41" s="96">
        <v>0</v>
      </c>
      <c r="P41" s="96">
        <v>0</v>
      </c>
      <c r="Q41" s="96">
        <v>0</v>
      </c>
      <c r="R41" s="96">
        <v>0</v>
      </c>
      <c r="S41" s="99" t="str">
        <f>'2-ИП ТС'!R58</f>
        <v>3.2.1.7</v>
      </c>
    </row>
    <row r="42" spans="1:19" ht="15.75" outlineLevel="1" x14ac:dyDescent="0.25">
      <c r="A42" s="98" t="s">
        <v>296</v>
      </c>
      <c r="B42" s="113" t="str">
        <f>'2-ИП ТС'!S59</f>
        <v>Автоматизация газоснабжения внутреннего</v>
      </c>
      <c r="C42" s="178">
        <f t="shared" si="6"/>
        <v>129.51668000000001</v>
      </c>
      <c r="D42" s="178">
        <f t="shared" si="7"/>
        <v>129.51668000000001</v>
      </c>
      <c r="E42" s="95">
        <v>0</v>
      </c>
      <c r="F42" s="178">
        <v>129.51668000000001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  <c r="L42" s="98" t="s">
        <v>296</v>
      </c>
      <c r="M42" s="16" t="s">
        <v>243</v>
      </c>
      <c r="N42" s="96">
        <v>0</v>
      </c>
      <c r="O42" s="96">
        <v>0</v>
      </c>
      <c r="P42" s="96">
        <v>0</v>
      </c>
      <c r="Q42" s="96">
        <v>0</v>
      </c>
      <c r="R42" s="96">
        <v>0</v>
      </c>
      <c r="S42" s="99" t="str">
        <f>'2-ИП ТС'!R59</f>
        <v>3.2.1.8</v>
      </c>
    </row>
    <row r="43" spans="1:19" ht="15.75" outlineLevel="1" x14ac:dyDescent="0.25">
      <c r="A43" s="98" t="s">
        <v>297</v>
      </c>
      <c r="B43" s="113" t="str">
        <f>'2-ИП ТС'!S60</f>
        <v>Система электроснабжения</v>
      </c>
      <c r="C43" s="178">
        <f t="shared" si="6"/>
        <v>119.86604</v>
      </c>
      <c r="D43" s="178">
        <f t="shared" si="7"/>
        <v>119.86604</v>
      </c>
      <c r="E43" s="95">
        <v>0</v>
      </c>
      <c r="F43" s="178">
        <v>119.86604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8" t="s">
        <v>297</v>
      </c>
      <c r="M43" s="114" t="s">
        <v>244</v>
      </c>
      <c r="N43" s="96">
        <v>0</v>
      </c>
      <c r="O43" s="96">
        <v>0</v>
      </c>
      <c r="P43" s="96">
        <v>0</v>
      </c>
      <c r="Q43" s="96">
        <v>0</v>
      </c>
      <c r="R43" s="96">
        <v>0</v>
      </c>
      <c r="S43" s="99" t="str">
        <f>'2-ИП ТС'!R60</f>
        <v>3.2.1.9</v>
      </c>
    </row>
    <row r="44" spans="1:19" ht="15.75" outlineLevel="1" x14ac:dyDescent="0.25">
      <c r="A44" s="98" t="s">
        <v>298</v>
      </c>
      <c r="B44" s="113" t="str">
        <f>'2-ИП ТС'!S61</f>
        <v>Система диспетчеризации</v>
      </c>
      <c r="C44" s="178">
        <f t="shared" si="6"/>
        <v>38.293190000000003</v>
      </c>
      <c r="D44" s="178">
        <f t="shared" si="7"/>
        <v>38.293190000000003</v>
      </c>
      <c r="E44" s="95">
        <v>0</v>
      </c>
      <c r="F44" s="178">
        <v>38.293190000000003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8" t="s">
        <v>298</v>
      </c>
      <c r="M44" s="114" t="s">
        <v>245</v>
      </c>
      <c r="N44" s="96">
        <v>0</v>
      </c>
      <c r="O44" s="96">
        <v>0</v>
      </c>
      <c r="P44" s="96">
        <v>0</v>
      </c>
      <c r="Q44" s="96">
        <v>0</v>
      </c>
      <c r="R44" s="96">
        <v>0</v>
      </c>
      <c r="S44" s="99" t="str">
        <f>'2-ИП ТС'!R61</f>
        <v>3.2.1.10</v>
      </c>
    </row>
    <row r="45" spans="1:19" ht="15.75" outlineLevel="1" x14ac:dyDescent="0.25">
      <c r="A45" s="98" t="s">
        <v>299</v>
      </c>
      <c r="B45" s="113" t="str">
        <f>'2-ИП ТС'!S71</f>
        <v>Пуско-наладочные работы</v>
      </c>
      <c r="C45" s="178">
        <f t="shared" si="6"/>
        <v>665.75062000000003</v>
      </c>
      <c r="D45" s="178">
        <f t="shared" si="7"/>
        <v>665.75062000000003</v>
      </c>
      <c r="E45" s="95">
        <v>0</v>
      </c>
      <c r="F45" s="178">
        <v>665.75062000000003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8" t="s">
        <v>299</v>
      </c>
      <c r="M45" s="114" t="s">
        <v>246</v>
      </c>
      <c r="N45" s="96">
        <v>0</v>
      </c>
      <c r="O45" s="96">
        <v>0</v>
      </c>
      <c r="P45" s="96">
        <v>0</v>
      </c>
      <c r="Q45" s="96">
        <v>0</v>
      </c>
      <c r="R45" s="96">
        <v>0</v>
      </c>
      <c r="S45" s="99" t="str">
        <f>'2-ИП ТС'!R71</f>
        <v>3.2.1.11</v>
      </c>
    </row>
    <row r="46" spans="1:19" ht="30" outlineLevel="1" x14ac:dyDescent="0.25">
      <c r="A46" s="98" t="s">
        <v>300</v>
      </c>
      <c r="B46" s="113" t="str">
        <f>'2-ИП ТС'!S72</f>
        <v>Прочие работы и затраты (строительный надзор;временные здания и сооружения и др.)</v>
      </c>
      <c r="C46" s="178">
        <f t="shared" si="6"/>
        <v>275.06182000000001</v>
      </c>
      <c r="D46" s="178">
        <f t="shared" si="7"/>
        <v>275.06182000000001</v>
      </c>
      <c r="E46" s="95">
        <v>0</v>
      </c>
      <c r="F46" s="178">
        <v>275.06182000000001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8" t="s">
        <v>300</v>
      </c>
      <c r="M46" s="16" t="s">
        <v>248</v>
      </c>
      <c r="N46" s="96">
        <v>0</v>
      </c>
      <c r="O46" s="96">
        <v>0</v>
      </c>
      <c r="P46" s="96">
        <v>0</v>
      </c>
      <c r="Q46" s="96">
        <v>0</v>
      </c>
      <c r="R46" s="96">
        <v>0</v>
      </c>
      <c r="S46" s="99" t="str">
        <f>'2-ИП ТС'!R72</f>
        <v>3.2.1.12</v>
      </c>
    </row>
    <row r="47" spans="1:19" ht="15.75" x14ac:dyDescent="0.25">
      <c r="A47" s="97" t="s">
        <v>288</v>
      </c>
      <c r="B47" s="120" t="s">
        <v>202</v>
      </c>
      <c r="C47" s="179">
        <f>SUM(C48:C67)</f>
        <v>5952.3378734237167</v>
      </c>
      <c r="D47" s="179">
        <f>SUM(D48:D67)</f>
        <v>5953.3378734237167</v>
      </c>
      <c r="E47" s="96">
        <v>0</v>
      </c>
      <c r="F47" s="179">
        <f>SUM(F48,F57:F67)</f>
        <v>5949.3378734237167</v>
      </c>
      <c r="G47" s="96">
        <v>0</v>
      </c>
      <c r="H47" s="95">
        <v>0</v>
      </c>
      <c r="I47" s="95">
        <v>0</v>
      </c>
      <c r="J47" s="95">
        <v>0</v>
      </c>
      <c r="K47" s="95">
        <v>0</v>
      </c>
      <c r="L47" s="121" t="s">
        <v>288</v>
      </c>
      <c r="M47" s="120" t="s">
        <v>202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9" t="str">
        <f>'2-ИП ТС'!R73</f>
        <v>3.2.2.</v>
      </c>
    </row>
    <row r="48" spans="1:19" ht="30" outlineLevel="1" x14ac:dyDescent="0.25">
      <c r="A48" s="98" t="s">
        <v>301</v>
      </c>
      <c r="B48" s="113" t="str">
        <f>'2-ИП ТС'!S74</f>
        <v>Монтаж двухводогрейных котлов Лемакс CLEVER L200 включая затраты на их приобретение</v>
      </c>
      <c r="C48" s="178">
        <f>D48</f>
        <v>834.87220000000002</v>
      </c>
      <c r="D48" s="178">
        <f>F48</f>
        <v>834.87220000000002</v>
      </c>
      <c r="E48" s="95">
        <v>0</v>
      </c>
      <c r="F48" s="178">
        <f>'2-ИП ТС'!T74</f>
        <v>834.87220000000002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8" t="s">
        <v>301</v>
      </c>
      <c r="M48" s="16" t="s">
        <v>315</v>
      </c>
      <c r="N48" s="96">
        <v>0</v>
      </c>
      <c r="O48" s="96">
        <v>0</v>
      </c>
      <c r="P48" s="96">
        <v>0</v>
      </c>
      <c r="Q48" s="96">
        <v>0</v>
      </c>
      <c r="R48" s="96">
        <v>0</v>
      </c>
      <c r="S48" s="99" t="str">
        <f>'2-ИП ТС'!R74</f>
        <v>3.2.2.1</v>
      </c>
    </row>
    <row r="49" spans="1:22" ht="15" customHeight="1" x14ac:dyDescent="0.25">
      <c r="B49" s="180"/>
      <c r="C49" s="180"/>
      <c r="D49" s="180"/>
      <c r="E49" s="180"/>
      <c r="F49" s="180"/>
      <c r="G49" s="180"/>
      <c r="H49" s="180"/>
      <c r="I49" s="180"/>
      <c r="J49" s="180"/>
      <c r="K49" s="180" t="s">
        <v>364</v>
      </c>
      <c r="M49" s="74"/>
      <c r="N49" s="74"/>
      <c r="O49" s="74"/>
      <c r="P49" s="74"/>
      <c r="Q49" s="74"/>
      <c r="R49" s="74"/>
      <c r="S49" s="180" t="s">
        <v>364</v>
      </c>
      <c r="T49" s="74"/>
      <c r="U49" s="74"/>
      <c r="V49" s="74"/>
    </row>
    <row r="50" spans="1:22" ht="15" customHeight="1" x14ac:dyDescent="0.25">
      <c r="B50" s="180"/>
      <c r="C50" s="180"/>
      <c r="D50" s="180"/>
      <c r="E50" s="180"/>
      <c r="F50" s="180"/>
      <c r="G50" s="180"/>
      <c r="H50" s="180"/>
      <c r="I50" s="180"/>
      <c r="J50" s="180"/>
      <c r="K50" s="180" t="s">
        <v>359</v>
      </c>
      <c r="M50" s="88"/>
      <c r="N50" s="74"/>
      <c r="O50" s="74"/>
      <c r="P50" s="74"/>
      <c r="Q50" s="74"/>
      <c r="R50" s="74"/>
      <c r="S50" s="180" t="s">
        <v>359</v>
      </c>
      <c r="T50" s="74"/>
    </row>
    <row r="51" spans="1:22" ht="15.75" x14ac:dyDescent="0.25">
      <c r="B51" s="180"/>
      <c r="C51" s="180"/>
      <c r="D51" s="180"/>
      <c r="E51" s="180"/>
      <c r="F51" s="180"/>
      <c r="G51" s="180"/>
      <c r="H51" s="180"/>
      <c r="I51" s="180"/>
      <c r="J51" s="180"/>
      <c r="K51" s="180" t="s">
        <v>360</v>
      </c>
      <c r="S51" s="180" t="s">
        <v>360</v>
      </c>
    </row>
    <row r="52" spans="1:22" ht="43.5" customHeight="1" x14ac:dyDescent="0.25">
      <c r="A52" s="167" t="s">
        <v>0</v>
      </c>
      <c r="B52" s="167" t="s">
        <v>182</v>
      </c>
      <c r="C52" s="168" t="s">
        <v>285</v>
      </c>
      <c r="D52" s="168"/>
      <c r="E52" s="168"/>
      <c r="F52" s="168"/>
      <c r="G52" s="168"/>
      <c r="H52" s="168"/>
      <c r="I52" s="168"/>
      <c r="J52" s="168"/>
      <c r="K52" s="168"/>
      <c r="L52" s="167" t="s">
        <v>0</v>
      </c>
      <c r="M52" s="167" t="s">
        <v>182</v>
      </c>
      <c r="N52" s="165" t="s">
        <v>285</v>
      </c>
      <c r="O52" s="165"/>
      <c r="P52" s="165"/>
      <c r="Q52" s="165"/>
      <c r="R52" s="166"/>
      <c r="S52" s="167" t="s">
        <v>184</v>
      </c>
      <c r="T52" s="13"/>
      <c r="U52" s="13"/>
    </row>
    <row r="53" spans="1:22" ht="33" customHeight="1" x14ac:dyDescent="0.25">
      <c r="A53" s="167"/>
      <c r="B53" s="167"/>
      <c r="C53" s="55" t="s">
        <v>207</v>
      </c>
      <c r="D53" s="171" t="s">
        <v>124</v>
      </c>
      <c r="E53" s="171" t="s">
        <v>183</v>
      </c>
      <c r="F53" s="171"/>
      <c r="G53" s="171"/>
      <c r="H53" s="171"/>
      <c r="I53" s="171"/>
      <c r="J53" s="171"/>
      <c r="K53" s="171"/>
      <c r="L53" s="167"/>
      <c r="M53" s="167"/>
      <c r="N53" s="171" t="s">
        <v>183</v>
      </c>
      <c r="O53" s="171"/>
      <c r="P53" s="171"/>
      <c r="Q53" s="171"/>
      <c r="R53" s="171"/>
      <c r="S53" s="167"/>
      <c r="T53" s="13"/>
      <c r="U53" s="13"/>
    </row>
    <row r="54" spans="1:22" ht="15" customHeight="1" x14ac:dyDescent="0.25">
      <c r="A54" s="167"/>
      <c r="B54" s="167"/>
      <c r="C54" s="170" t="s">
        <v>208</v>
      </c>
      <c r="D54" s="171"/>
      <c r="E54" s="171"/>
      <c r="F54" s="171"/>
      <c r="G54" s="171"/>
      <c r="H54" s="171"/>
      <c r="I54" s="171"/>
      <c r="J54" s="171"/>
      <c r="K54" s="171"/>
      <c r="L54" s="167"/>
      <c r="M54" s="167"/>
      <c r="N54" s="171"/>
      <c r="O54" s="171"/>
      <c r="P54" s="171"/>
      <c r="Q54" s="171"/>
      <c r="R54" s="171"/>
      <c r="S54" s="167"/>
    </row>
    <row r="55" spans="1:22" ht="15.75" x14ac:dyDescent="0.25">
      <c r="A55" s="167"/>
      <c r="B55" s="167"/>
      <c r="C55" s="170"/>
      <c r="D55" s="171"/>
      <c r="E55" s="93">
        <v>2025</v>
      </c>
      <c r="F55" s="93">
        <v>2026</v>
      </c>
      <c r="G55" s="93">
        <v>2027</v>
      </c>
      <c r="H55" s="93">
        <v>2028</v>
      </c>
      <c r="I55" s="93">
        <v>2029</v>
      </c>
      <c r="J55" s="93">
        <v>2030</v>
      </c>
      <c r="K55" s="93">
        <v>2031</v>
      </c>
      <c r="L55" s="167"/>
      <c r="M55" s="167"/>
      <c r="N55" s="93">
        <v>2032</v>
      </c>
      <c r="O55" s="93">
        <v>2033</v>
      </c>
      <c r="P55" s="93">
        <v>2034</v>
      </c>
      <c r="Q55" s="93">
        <v>2035</v>
      </c>
      <c r="R55" s="93">
        <v>2036</v>
      </c>
      <c r="S55" s="167"/>
    </row>
    <row r="56" spans="1:22" ht="15.75" x14ac:dyDescent="0.25">
      <c r="A56" s="93">
        <v>1</v>
      </c>
      <c r="B56" s="93">
        <v>2</v>
      </c>
      <c r="C56" s="93">
        <v>3</v>
      </c>
      <c r="D56" s="93">
        <v>4</v>
      </c>
      <c r="E56" s="93">
        <v>5</v>
      </c>
      <c r="F56" s="93">
        <v>6</v>
      </c>
      <c r="G56" s="93">
        <v>7</v>
      </c>
      <c r="H56" s="93">
        <v>8</v>
      </c>
      <c r="I56" s="93">
        <v>9</v>
      </c>
      <c r="J56" s="93">
        <v>10</v>
      </c>
      <c r="K56" s="93">
        <v>11</v>
      </c>
      <c r="L56" s="93">
        <v>1</v>
      </c>
      <c r="M56" s="93">
        <v>2</v>
      </c>
      <c r="N56" s="93">
        <v>12</v>
      </c>
      <c r="O56" s="93">
        <v>13</v>
      </c>
      <c r="P56" s="93">
        <v>14</v>
      </c>
      <c r="Q56" s="93">
        <v>15</v>
      </c>
      <c r="R56" s="93">
        <v>16</v>
      </c>
      <c r="S56" s="93">
        <v>17</v>
      </c>
    </row>
    <row r="57" spans="1:22" ht="120" outlineLevel="1" x14ac:dyDescent="0.25">
      <c r="A57" s="98" t="s">
        <v>302</v>
      </c>
      <c r="B57" s="115" t="s">
        <v>316</v>
      </c>
      <c r="C57" s="178">
        <f t="shared" ref="C57:C67" si="8">D57</f>
        <v>231.3723</v>
      </c>
      <c r="D57" s="178">
        <f t="shared" ref="D57:D67" si="9">F57</f>
        <v>231.3723</v>
      </c>
      <c r="E57" s="96">
        <v>0</v>
      </c>
      <c r="F57" s="178">
        <f>'2-ИП ТС'!T75</f>
        <v>231.3723</v>
      </c>
      <c r="G57" s="96">
        <v>0</v>
      </c>
      <c r="H57" s="95">
        <v>0</v>
      </c>
      <c r="I57" s="95">
        <v>0</v>
      </c>
      <c r="J57" s="95">
        <v>0</v>
      </c>
      <c r="K57" s="95">
        <v>0</v>
      </c>
      <c r="L57" s="98" t="s">
        <v>302</v>
      </c>
      <c r="M57" s="115" t="s">
        <v>316</v>
      </c>
      <c r="N57" s="96">
        <v>0</v>
      </c>
      <c r="O57" s="96">
        <v>0</v>
      </c>
      <c r="P57" s="96">
        <v>0</v>
      </c>
      <c r="Q57" s="96">
        <v>0</v>
      </c>
      <c r="R57" s="96">
        <v>0</v>
      </c>
      <c r="S57" s="99" t="str">
        <f>'2-ИП ТС'!R75</f>
        <v>3.2.2.2</v>
      </c>
    </row>
    <row r="58" spans="1:22" ht="33" customHeight="1" outlineLevel="1" x14ac:dyDescent="0.25">
      <c r="A58" s="98" t="s">
        <v>303</v>
      </c>
      <c r="B58" s="113" t="str">
        <f>'2-ИП ТС'!S80</f>
        <v>Монтаж  двух пластинчатых теплообменников  Ридан НН№4 Q=0,344 Гкал/ч включая затраты на их приобретение</v>
      </c>
      <c r="C58" s="178">
        <f t="shared" si="8"/>
        <v>485.64370000000002</v>
      </c>
      <c r="D58" s="178">
        <f t="shared" si="9"/>
        <v>485.64370000000002</v>
      </c>
      <c r="E58" s="96">
        <v>0</v>
      </c>
      <c r="F58" s="178">
        <f>'2-ИП ТС'!T80</f>
        <v>485.64370000000002</v>
      </c>
      <c r="G58" s="96">
        <v>0</v>
      </c>
      <c r="H58" s="95">
        <v>0</v>
      </c>
      <c r="I58" s="95">
        <v>0</v>
      </c>
      <c r="J58" s="95">
        <v>0</v>
      </c>
      <c r="K58" s="95">
        <v>0</v>
      </c>
      <c r="L58" s="98" t="s">
        <v>303</v>
      </c>
      <c r="M58" s="16" t="s">
        <v>317</v>
      </c>
      <c r="N58" s="96">
        <v>0</v>
      </c>
      <c r="O58" s="96">
        <v>0</v>
      </c>
      <c r="P58" s="96">
        <v>0</v>
      </c>
      <c r="Q58" s="96">
        <v>0</v>
      </c>
      <c r="R58" s="96">
        <v>0</v>
      </c>
      <c r="S58" s="99" t="str">
        <f>'2-ИП ТС'!R80</f>
        <v>3.2.2.3</v>
      </c>
    </row>
    <row r="59" spans="1:22" ht="30" outlineLevel="1" x14ac:dyDescent="0.25">
      <c r="A59" s="98" t="s">
        <v>304</v>
      </c>
      <c r="B59" s="113" t="str">
        <f>'2-ИП ТС'!S81</f>
        <v>Монтаж дымовых и вентиляционных каналов включая затраты на их приобретение</v>
      </c>
      <c r="C59" s="178">
        <f t="shared" si="8"/>
        <v>580.32400151434797</v>
      </c>
      <c r="D59" s="178">
        <f t="shared" si="9"/>
        <v>580.32400151434797</v>
      </c>
      <c r="E59" s="96">
        <v>0</v>
      </c>
      <c r="F59" s="178">
        <f>'2-ИП ТС'!T81</f>
        <v>580.32400151434797</v>
      </c>
      <c r="G59" s="96">
        <v>0</v>
      </c>
      <c r="H59" s="95">
        <v>0</v>
      </c>
      <c r="I59" s="95">
        <v>0</v>
      </c>
      <c r="J59" s="95">
        <v>0</v>
      </c>
      <c r="K59" s="95">
        <v>0</v>
      </c>
      <c r="L59" s="98" t="s">
        <v>304</v>
      </c>
      <c r="M59" s="16" t="s">
        <v>237</v>
      </c>
      <c r="N59" s="96">
        <v>0</v>
      </c>
      <c r="O59" s="96">
        <v>0</v>
      </c>
      <c r="P59" s="96">
        <v>0</v>
      </c>
      <c r="Q59" s="96">
        <v>0</v>
      </c>
      <c r="R59" s="96">
        <v>0</v>
      </c>
      <c r="S59" s="99" t="str">
        <f>'2-ИП ТС'!R81</f>
        <v>3.2.2.4</v>
      </c>
    </row>
    <row r="60" spans="1:22" ht="45" outlineLevel="1" x14ac:dyDescent="0.25">
      <c r="A60" s="98" t="s">
        <v>305</v>
      </c>
      <c r="B60" s="113" t="str">
        <f>'2-ИП ТС'!S91</f>
        <v>Монтаж прочего оборудования в соответствиис тепломмеханическими решениямивключая затраты на их приобретение</v>
      </c>
      <c r="C60" s="178">
        <f t="shared" si="8"/>
        <v>1454.4840658737478</v>
      </c>
      <c r="D60" s="178">
        <f t="shared" si="9"/>
        <v>1454.4840658737478</v>
      </c>
      <c r="E60" s="96">
        <v>0</v>
      </c>
      <c r="F60" s="178">
        <f>'2-ИП ТС'!T91</f>
        <v>1454.4840658737478</v>
      </c>
      <c r="G60" s="96">
        <v>0</v>
      </c>
      <c r="H60" s="95">
        <v>0</v>
      </c>
      <c r="I60" s="95">
        <v>0</v>
      </c>
      <c r="J60" s="95">
        <v>0</v>
      </c>
      <c r="K60" s="95">
        <v>0</v>
      </c>
      <c r="L60" s="98" t="s">
        <v>305</v>
      </c>
      <c r="M60" s="16" t="s">
        <v>247</v>
      </c>
      <c r="N60" s="96">
        <v>0</v>
      </c>
      <c r="O60" s="96">
        <v>0</v>
      </c>
      <c r="P60" s="96">
        <v>0</v>
      </c>
      <c r="Q60" s="96">
        <v>0</v>
      </c>
      <c r="R60" s="96">
        <v>0</v>
      </c>
      <c r="S60" s="99" t="str">
        <f>'2-ИП ТС'!R91</f>
        <v>3.2.2.5</v>
      </c>
    </row>
    <row r="61" spans="1:22" ht="15.75" outlineLevel="1" x14ac:dyDescent="0.25">
      <c r="A61" s="98" t="s">
        <v>306</v>
      </c>
      <c r="B61" s="113" t="str">
        <f>'2-ИП ТС'!S92</f>
        <v>Газоснабжение внутренее</v>
      </c>
      <c r="C61" s="178">
        <f t="shared" si="8"/>
        <v>530.56471560455998</v>
      </c>
      <c r="D61" s="178">
        <f t="shared" si="9"/>
        <v>530.56471560455998</v>
      </c>
      <c r="E61" s="96">
        <v>0</v>
      </c>
      <c r="F61" s="178">
        <f>'2-ИП ТС'!T92</f>
        <v>530.56471560455998</v>
      </c>
      <c r="G61" s="96">
        <v>0</v>
      </c>
      <c r="H61" s="95">
        <v>0</v>
      </c>
      <c r="I61" s="95">
        <v>0</v>
      </c>
      <c r="J61" s="95">
        <v>0</v>
      </c>
      <c r="K61" s="95">
        <v>0</v>
      </c>
      <c r="L61" s="98" t="s">
        <v>306</v>
      </c>
      <c r="M61" s="16" t="s">
        <v>238</v>
      </c>
      <c r="N61" s="96">
        <v>0</v>
      </c>
      <c r="O61" s="96">
        <v>0</v>
      </c>
      <c r="P61" s="96">
        <v>0</v>
      </c>
      <c r="Q61" s="96">
        <v>0</v>
      </c>
      <c r="R61" s="96">
        <v>0</v>
      </c>
      <c r="S61" s="99" t="str">
        <f>'2-ИП ТС'!R92</f>
        <v>3.2.2.6</v>
      </c>
    </row>
    <row r="62" spans="1:22" ht="15.75" outlineLevel="1" x14ac:dyDescent="0.25">
      <c r="A62" s="98" t="s">
        <v>307</v>
      </c>
      <c r="B62" s="113" t="str">
        <f>'2-ИП ТС'!S93</f>
        <v>Автоматизация тепломеханических решений</v>
      </c>
      <c r="C62" s="178">
        <f t="shared" si="8"/>
        <v>572.94237721084005</v>
      </c>
      <c r="D62" s="178">
        <f t="shared" si="9"/>
        <v>572.94237721084005</v>
      </c>
      <c r="E62" s="96">
        <v>0</v>
      </c>
      <c r="F62" s="178">
        <f>'2-ИП ТС'!T93</f>
        <v>572.94237721084005</v>
      </c>
      <c r="G62" s="96">
        <v>0</v>
      </c>
      <c r="H62" s="95">
        <v>0</v>
      </c>
      <c r="I62" s="95">
        <v>0</v>
      </c>
      <c r="J62" s="95">
        <v>0</v>
      </c>
      <c r="K62" s="95">
        <v>0</v>
      </c>
      <c r="L62" s="98" t="s">
        <v>307</v>
      </c>
      <c r="M62" s="16" t="s">
        <v>239</v>
      </c>
      <c r="N62" s="96">
        <v>0</v>
      </c>
      <c r="O62" s="96">
        <v>0</v>
      </c>
      <c r="P62" s="96">
        <v>0</v>
      </c>
      <c r="Q62" s="96">
        <v>0</v>
      </c>
      <c r="R62" s="96">
        <v>0</v>
      </c>
      <c r="S62" s="99" t="str">
        <f>'2-ИП ТС'!R93</f>
        <v>3.2.2.7</v>
      </c>
    </row>
    <row r="63" spans="1:22" ht="15.75" outlineLevel="1" x14ac:dyDescent="0.25">
      <c r="A63" s="98" t="s">
        <v>308</v>
      </c>
      <c r="B63" s="113" t="str">
        <f>'2-ИП ТС'!S94</f>
        <v>Автоматизация газоснабжения внутреннего</v>
      </c>
      <c r="C63" s="178">
        <f t="shared" si="8"/>
        <v>111.14311614952001</v>
      </c>
      <c r="D63" s="178">
        <f t="shared" si="9"/>
        <v>111.14311614952001</v>
      </c>
      <c r="E63" s="96">
        <v>0</v>
      </c>
      <c r="F63" s="178">
        <f>'2-ИП ТС'!T94</f>
        <v>111.14311614952001</v>
      </c>
      <c r="G63" s="96">
        <v>0</v>
      </c>
      <c r="H63" s="95">
        <v>0</v>
      </c>
      <c r="I63" s="95">
        <v>0</v>
      </c>
      <c r="J63" s="95">
        <v>0</v>
      </c>
      <c r="K63" s="95">
        <v>0</v>
      </c>
      <c r="L63" s="98" t="s">
        <v>308</v>
      </c>
      <c r="M63" s="16" t="s">
        <v>243</v>
      </c>
      <c r="N63" s="96">
        <v>0</v>
      </c>
      <c r="O63" s="96">
        <v>0</v>
      </c>
      <c r="P63" s="96">
        <v>0</v>
      </c>
      <c r="Q63" s="96">
        <v>0</v>
      </c>
      <c r="R63" s="96">
        <v>0</v>
      </c>
      <c r="S63" s="99" t="str">
        <f>'2-ИП ТС'!R94</f>
        <v>3.2.2.8</v>
      </c>
    </row>
    <row r="64" spans="1:22" ht="15.75" outlineLevel="1" x14ac:dyDescent="0.25">
      <c r="A64" s="98" t="s">
        <v>309</v>
      </c>
      <c r="B64" s="113" t="str">
        <f>'2-ИП ТС'!S95</f>
        <v>Система электроснабжения</v>
      </c>
      <c r="C64" s="178">
        <f t="shared" si="8"/>
        <v>115.93621135096001</v>
      </c>
      <c r="D64" s="178">
        <f t="shared" si="9"/>
        <v>115.93621135096001</v>
      </c>
      <c r="E64" s="96">
        <v>0</v>
      </c>
      <c r="F64" s="178">
        <f>'2-ИП ТС'!T95</f>
        <v>115.93621135096001</v>
      </c>
      <c r="G64" s="96">
        <v>0</v>
      </c>
      <c r="H64" s="95">
        <v>0</v>
      </c>
      <c r="I64" s="95">
        <v>0</v>
      </c>
      <c r="J64" s="95">
        <v>0</v>
      </c>
      <c r="K64" s="95">
        <v>0</v>
      </c>
      <c r="L64" s="98" t="s">
        <v>309</v>
      </c>
      <c r="M64" s="114" t="s">
        <v>244</v>
      </c>
      <c r="N64" s="96">
        <v>0</v>
      </c>
      <c r="O64" s="96">
        <v>0</v>
      </c>
      <c r="P64" s="96">
        <v>0</v>
      </c>
      <c r="Q64" s="96">
        <v>0</v>
      </c>
      <c r="R64" s="96">
        <v>0</v>
      </c>
      <c r="S64" s="99" t="str">
        <f>'2-ИП ТС'!R95</f>
        <v>3.2.2.9</v>
      </c>
    </row>
    <row r="65" spans="1:22" ht="15.75" outlineLevel="1" x14ac:dyDescent="0.25">
      <c r="A65" s="98" t="s">
        <v>310</v>
      </c>
      <c r="B65" s="113" t="str">
        <f>'2-ИП ТС'!S96</f>
        <v>Система диспетчеризации</v>
      </c>
      <c r="C65" s="178">
        <f t="shared" si="8"/>
        <v>38.293222953440001</v>
      </c>
      <c r="D65" s="178">
        <f t="shared" si="9"/>
        <v>38.293222953440001</v>
      </c>
      <c r="E65" s="96">
        <v>0</v>
      </c>
      <c r="F65" s="178">
        <f>'2-ИП ТС'!T96</f>
        <v>38.293222953440001</v>
      </c>
      <c r="G65" s="96">
        <v>0</v>
      </c>
      <c r="H65" s="95">
        <v>0</v>
      </c>
      <c r="I65" s="95">
        <v>0</v>
      </c>
      <c r="J65" s="95">
        <v>0</v>
      </c>
      <c r="K65" s="95">
        <v>0</v>
      </c>
      <c r="L65" s="98" t="s">
        <v>310</v>
      </c>
      <c r="M65" s="114" t="s">
        <v>245</v>
      </c>
      <c r="N65" s="96">
        <v>0</v>
      </c>
      <c r="O65" s="96">
        <v>0</v>
      </c>
      <c r="P65" s="96">
        <v>0</v>
      </c>
      <c r="Q65" s="96">
        <v>0</v>
      </c>
      <c r="R65" s="96">
        <v>0</v>
      </c>
      <c r="S65" s="99" t="str">
        <f>'2-ИП ТС'!R96</f>
        <v>3.2.2.10</v>
      </c>
    </row>
    <row r="66" spans="1:22" ht="15.75" outlineLevel="1" x14ac:dyDescent="0.25">
      <c r="A66" s="98" t="s">
        <v>311</v>
      </c>
      <c r="B66" s="113" t="str">
        <f>'2-ИП ТС'!S97</f>
        <v>Пуско-наладочные работы</v>
      </c>
      <c r="C66" s="178">
        <f t="shared" si="8"/>
        <v>665.75061574840004</v>
      </c>
      <c r="D66" s="178">
        <f t="shared" si="9"/>
        <v>665.75061574840004</v>
      </c>
      <c r="E66" s="96">
        <v>0</v>
      </c>
      <c r="F66" s="178">
        <f>'2-ИП ТС'!T97</f>
        <v>665.75061574840004</v>
      </c>
      <c r="G66" s="96">
        <v>0</v>
      </c>
      <c r="H66" s="95">
        <v>0</v>
      </c>
      <c r="I66" s="95">
        <v>0</v>
      </c>
      <c r="J66" s="95">
        <v>0</v>
      </c>
      <c r="K66" s="95">
        <v>0</v>
      </c>
      <c r="L66" s="98" t="s">
        <v>311</v>
      </c>
      <c r="M66" s="114" t="s">
        <v>246</v>
      </c>
      <c r="N66" s="96">
        <v>0</v>
      </c>
      <c r="O66" s="96">
        <v>0</v>
      </c>
      <c r="P66" s="96">
        <v>0</v>
      </c>
      <c r="Q66" s="96">
        <v>0</v>
      </c>
      <c r="R66" s="96">
        <v>0</v>
      </c>
      <c r="S66" s="99" t="str">
        <f>'2-ИП ТС'!R97</f>
        <v>3.2.2.11</v>
      </c>
    </row>
    <row r="67" spans="1:22" ht="30" outlineLevel="1" x14ac:dyDescent="0.25">
      <c r="A67" s="98" t="s">
        <v>312</v>
      </c>
      <c r="B67" s="113" t="str">
        <f>'2-ИП ТС'!S98</f>
        <v>Прочие работы и затраты (строительный надзор;временные здания и сооружения и др.)</v>
      </c>
      <c r="C67" s="178">
        <f t="shared" si="8"/>
        <v>328.01134701789999</v>
      </c>
      <c r="D67" s="178">
        <f t="shared" si="9"/>
        <v>328.01134701789999</v>
      </c>
      <c r="E67" s="96">
        <v>0</v>
      </c>
      <c r="F67" s="178">
        <f>'2-ИП ТС'!T98</f>
        <v>328.01134701789999</v>
      </c>
      <c r="G67" s="96">
        <v>0</v>
      </c>
      <c r="H67" s="95">
        <v>0</v>
      </c>
      <c r="I67" s="95">
        <v>0</v>
      </c>
      <c r="J67" s="95">
        <v>0</v>
      </c>
      <c r="K67" s="95">
        <v>0</v>
      </c>
      <c r="L67" s="98" t="s">
        <v>312</v>
      </c>
      <c r="M67" s="16" t="s">
        <v>248</v>
      </c>
      <c r="N67" s="96">
        <v>0</v>
      </c>
      <c r="O67" s="96">
        <v>0</v>
      </c>
      <c r="P67" s="96">
        <v>0</v>
      </c>
      <c r="Q67" s="96">
        <v>0</v>
      </c>
      <c r="R67" s="96">
        <v>0</v>
      </c>
      <c r="S67" s="99" t="str">
        <f>'2-ИП ТС'!R98</f>
        <v>3.2.2.12</v>
      </c>
    </row>
    <row r="68" spans="1:22" ht="15.75" x14ac:dyDescent="0.25">
      <c r="A68" s="97" t="s">
        <v>142</v>
      </c>
      <c r="B68" s="94" t="s">
        <v>137</v>
      </c>
      <c r="C68" s="96">
        <v>0</v>
      </c>
      <c r="D68" s="96">
        <v>0</v>
      </c>
      <c r="E68" s="96">
        <v>0</v>
      </c>
      <c r="F68" s="96">
        <v>0</v>
      </c>
      <c r="G68" s="96">
        <v>0</v>
      </c>
      <c r="H68" s="95">
        <v>0</v>
      </c>
      <c r="I68" s="95">
        <v>0</v>
      </c>
      <c r="J68" s="95">
        <v>0</v>
      </c>
      <c r="K68" s="95">
        <v>0</v>
      </c>
      <c r="L68" s="97" t="s">
        <v>142</v>
      </c>
      <c r="M68" s="94" t="s">
        <v>137</v>
      </c>
      <c r="N68" s="96">
        <v>0</v>
      </c>
      <c r="O68" s="96">
        <v>0</v>
      </c>
      <c r="P68" s="96">
        <v>0</v>
      </c>
      <c r="Q68" s="96">
        <v>0</v>
      </c>
      <c r="R68" s="96">
        <v>0</v>
      </c>
      <c r="S68" s="99"/>
    </row>
    <row r="69" spans="1:22" ht="15.75" x14ac:dyDescent="0.25">
      <c r="A69" s="97" t="s">
        <v>143</v>
      </c>
      <c r="B69" s="94" t="s">
        <v>138</v>
      </c>
      <c r="C69" s="96">
        <v>0</v>
      </c>
      <c r="D69" s="96">
        <v>0</v>
      </c>
      <c r="E69" s="96">
        <v>0</v>
      </c>
      <c r="F69" s="96">
        <v>0</v>
      </c>
      <c r="G69" s="96">
        <v>0</v>
      </c>
      <c r="H69" s="95">
        <v>0</v>
      </c>
      <c r="I69" s="95">
        <v>0</v>
      </c>
      <c r="J69" s="95">
        <v>0</v>
      </c>
      <c r="K69" s="95">
        <v>0</v>
      </c>
      <c r="L69" s="97" t="s">
        <v>143</v>
      </c>
      <c r="M69" s="94" t="s">
        <v>138</v>
      </c>
      <c r="N69" s="96">
        <v>0</v>
      </c>
      <c r="O69" s="96">
        <v>0</v>
      </c>
      <c r="P69" s="96">
        <v>0</v>
      </c>
      <c r="Q69" s="96">
        <v>0</v>
      </c>
      <c r="R69" s="96">
        <v>0</v>
      </c>
      <c r="S69" s="99"/>
    </row>
    <row r="70" spans="1:22" ht="90" x14ac:dyDescent="0.25">
      <c r="A70" s="97">
        <v>4</v>
      </c>
      <c r="B70" s="100" t="s">
        <v>139</v>
      </c>
      <c r="C70" s="96">
        <v>0</v>
      </c>
      <c r="D70" s="96">
        <v>0</v>
      </c>
      <c r="E70" s="96">
        <v>0</v>
      </c>
      <c r="F70" s="96">
        <v>0</v>
      </c>
      <c r="G70" s="96">
        <v>0</v>
      </c>
      <c r="H70" s="95">
        <v>0</v>
      </c>
      <c r="I70" s="95">
        <v>0</v>
      </c>
      <c r="J70" s="95">
        <v>0</v>
      </c>
      <c r="K70" s="95">
        <v>0</v>
      </c>
      <c r="L70" s="97">
        <v>4</v>
      </c>
      <c r="M70" s="100" t="s">
        <v>139</v>
      </c>
      <c r="N70" s="96">
        <v>0</v>
      </c>
      <c r="O70" s="96">
        <v>0</v>
      </c>
      <c r="P70" s="96">
        <v>0</v>
      </c>
      <c r="Q70" s="96">
        <v>0</v>
      </c>
      <c r="R70" s="96">
        <v>0</v>
      </c>
      <c r="S70" s="100"/>
    </row>
    <row r="71" spans="1:22" ht="15.75" x14ac:dyDescent="0.25">
      <c r="A71" s="97">
        <v>5</v>
      </c>
      <c r="B71" s="94" t="s">
        <v>140</v>
      </c>
      <c r="C71" s="96">
        <v>0</v>
      </c>
      <c r="D71" s="96">
        <v>0</v>
      </c>
      <c r="E71" s="96">
        <v>0</v>
      </c>
      <c r="F71" s="96">
        <v>0</v>
      </c>
      <c r="G71" s="96">
        <v>0</v>
      </c>
      <c r="H71" s="95">
        <v>0</v>
      </c>
      <c r="I71" s="95">
        <v>0</v>
      </c>
      <c r="J71" s="95">
        <v>0</v>
      </c>
      <c r="K71" s="95">
        <v>0</v>
      </c>
      <c r="L71" s="97">
        <v>5</v>
      </c>
      <c r="M71" s="94" t="s">
        <v>140</v>
      </c>
      <c r="N71" s="96">
        <v>0</v>
      </c>
      <c r="O71" s="96">
        <v>0</v>
      </c>
      <c r="P71" s="96">
        <v>0</v>
      </c>
      <c r="Q71" s="96">
        <v>0</v>
      </c>
      <c r="R71" s="96">
        <v>0</v>
      </c>
      <c r="S71" s="94"/>
    </row>
    <row r="72" spans="1:22" s="102" customFormat="1" ht="15.75" x14ac:dyDescent="0.25">
      <c r="A72" s="53"/>
      <c r="B72" s="14" t="s">
        <v>58</v>
      </c>
      <c r="C72" s="179">
        <f>C15+C23+C32+C70+C71</f>
        <v>11142.848533423718</v>
      </c>
      <c r="D72" s="179">
        <f>D15+D23+D32+D70+D71</f>
        <v>11142.848533423718</v>
      </c>
      <c r="E72" s="96">
        <v>0</v>
      </c>
      <c r="F72" s="179">
        <f>F15+F23+F32+F70+F71</f>
        <v>11142.848533423718</v>
      </c>
      <c r="G72" s="96">
        <v>0</v>
      </c>
      <c r="H72" s="96">
        <f>H15+H23+H32+H70+H71</f>
        <v>0</v>
      </c>
      <c r="I72" s="96">
        <f>I15+I23+I32+I70+I71</f>
        <v>0</v>
      </c>
      <c r="J72" s="96">
        <f>J15+J23+J32+J70+J71</f>
        <v>0</v>
      </c>
      <c r="K72" s="96">
        <f>K15+K23+K32+K70+K71</f>
        <v>0</v>
      </c>
      <c r="L72" s="53"/>
      <c r="M72" s="14" t="s">
        <v>58</v>
      </c>
      <c r="N72" s="96">
        <f>N15+N23+N32+N70+N71</f>
        <v>0</v>
      </c>
      <c r="O72" s="96">
        <f>O15+O23+O32+O70+O71</f>
        <v>0</v>
      </c>
      <c r="P72" s="96">
        <f>P15+P23+P32+P70+P71</f>
        <v>0</v>
      </c>
      <c r="Q72" s="96">
        <f>Q15+Q23+Q32+Q70+Q71</f>
        <v>0</v>
      </c>
      <c r="R72" s="96">
        <f>R15+R23+R32+R70+R71</f>
        <v>0</v>
      </c>
      <c r="S72" s="101"/>
    </row>
    <row r="73" spans="1:22" ht="15" customHeight="1" x14ac:dyDescent="0.25">
      <c r="B73" s="180"/>
      <c r="C73" s="180"/>
      <c r="D73" s="180"/>
      <c r="E73" s="180"/>
      <c r="F73" s="180"/>
      <c r="G73" s="180"/>
      <c r="H73" s="180"/>
      <c r="I73" s="180"/>
      <c r="J73" s="180"/>
      <c r="K73" s="180" t="s">
        <v>364</v>
      </c>
      <c r="M73" s="74"/>
      <c r="N73" s="74"/>
      <c r="O73" s="74"/>
      <c r="P73" s="74"/>
      <c r="Q73" s="74"/>
      <c r="R73" s="74"/>
      <c r="S73" s="180" t="s">
        <v>364</v>
      </c>
      <c r="T73" s="74"/>
      <c r="U73" s="74"/>
      <c r="V73" s="74"/>
    </row>
    <row r="74" spans="1:22" ht="15" customHeight="1" x14ac:dyDescent="0.25">
      <c r="B74" s="180"/>
      <c r="C74" s="180"/>
      <c r="D74" s="180"/>
      <c r="E74" s="180"/>
      <c r="F74" s="180"/>
      <c r="G74" s="180"/>
      <c r="H74" s="180"/>
      <c r="I74" s="180"/>
      <c r="J74" s="180"/>
      <c r="K74" s="180" t="s">
        <v>359</v>
      </c>
      <c r="M74" s="88"/>
      <c r="N74" s="74"/>
      <c r="O74" s="74"/>
      <c r="P74" s="74"/>
      <c r="Q74" s="74"/>
      <c r="R74" s="74"/>
      <c r="S74" s="180" t="s">
        <v>359</v>
      </c>
      <c r="T74" s="74"/>
    </row>
    <row r="75" spans="1:22" ht="15.75" x14ac:dyDescent="0.25">
      <c r="B75" s="180"/>
      <c r="C75" s="180"/>
      <c r="D75" s="180"/>
      <c r="E75" s="180"/>
      <c r="F75" s="180"/>
      <c r="G75" s="180"/>
      <c r="H75" s="180"/>
      <c r="I75" s="180"/>
      <c r="J75" s="180"/>
      <c r="K75" s="180" t="s">
        <v>360</v>
      </c>
      <c r="S75" s="180" t="s">
        <v>360</v>
      </c>
    </row>
    <row r="76" spans="1:22" ht="42.75" customHeight="1" x14ac:dyDescent="0.25">
      <c r="A76" s="167" t="s">
        <v>0</v>
      </c>
      <c r="B76" s="167" t="s">
        <v>182</v>
      </c>
      <c r="C76" s="168" t="s">
        <v>285</v>
      </c>
      <c r="D76" s="168"/>
      <c r="E76" s="168"/>
      <c r="F76" s="168"/>
      <c r="G76" s="168"/>
      <c r="H76" s="168"/>
      <c r="I76" s="168"/>
      <c r="J76" s="168"/>
      <c r="K76" s="168"/>
      <c r="L76" s="167" t="s">
        <v>0</v>
      </c>
      <c r="M76" s="167" t="s">
        <v>182</v>
      </c>
      <c r="N76" s="165" t="s">
        <v>285</v>
      </c>
      <c r="O76" s="165"/>
      <c r="P76" s="165"/>
      <c r="Q76" s="165"/>
      <c r="R76" s="166"/>
      <c r="S76" s="167" t="s">
        <v>184</v>
      </c>
      <c r="T76" s="13"/>
      <c r="U76" s="13"/>
    </row>
    <row r="77" spans="1:22" ht="33" customHeight="1" x14ac:dyDescent="0.25">
      <c r="A77" s="167"/>
      <c r="B77" s="167"/>
      <c r="C77" s="55" t="s">
        <v>207</v>
      </c>
      <c r="D77" s="171" t="s">
        <v>124</v>
      </c>
      <c r="E77" s="171" t="s">
        <v>183</v>
      </c>
      <c r="F77" s="171"/>
      <c r="G77" s="171"/>
      <c r="H77" s="171"/>
      <c r="I77" s="171"/>
      <c r="J77" s="171"/>
      <c r="K77" s="171"/>
      <c r="L77" s="167"/>
      <c r="M77" s="167"/>
      <c r="N77" s="171" t="s">
        <v>183</v>
      </c>
      <c r="O77" s="171"/>
      <c r="P77" s="171"/>
      <c r="Q77" s="171"/>
      <c r="R77" s="171"/>
      <c r="S77" s="167"/>
      <c r="T77" s="13"/>
      <c r="U77" s="13"/>
    </row>
    <row r="78" spans="1:22" ht="15" customHeight="1" x14ac:dyDescent="0.25">
      <c r="A78" s="167"/>
      <c r="B78" s="167"/>
      <c r="C78" s="170" t="s">
        <v>208</v>
      </c>
      <c r="D78" s="171"/>
      <c r="E78" s="171"/>
      <c r="F78" s="171"/>
      <c r="G78" s="171"/>
      <c r="H78" s="171"/>
      <c r="I78" s="171"/>
      <c r="J78" s="171"/>
      <c r="K78" s="171"/>
      <c r="L78" s="167"/>
      <c r="M78" s="167"/>
      <c r="N78" s="171"/>
      <c r="O78" s="171"/>
      <c r="P78" s="171"/>
      <c r="Q78" s="171"/>
      <c r="R78" s="171"/>
      <c r="S78" s="167"/>
    </row>
    <row r="79" spans="1:22" ht="15.75" x14ac:dyDescent="0.25">
      <c r="A79" s="167"/>
      <c r="B79" s="167"/>
      <c r="C79" s="170"/>
      <c r="D79" s="171"/>
      <c r="E79" s="93">
        <v>2025</v>
      </c>
      <c r="F79" s="93">
        <v>2026</v>
      </c>
      <c r="G79" s="93">
        <v>2027</v>
      </c>
      <c r="H79" s="93">
        <v>2028</v>
      </c>
      <c r="I79" s="93">
        <v>2029</v>
      </c>
      <c r="J79" s="93">
        <v>2030</v>
      </c>
      <c r="K79" s="93">
        <v>2031</v>
      </c>
      <c r="L79" s="167"/>
      <c r="M79" s="167"/>
      <c r="N79" s="93">
        <v>2032</v>
      </c>
      <c r="O79" s="93">
        <v>2033</v>
      </c>
      <c r="P79" s="93">
        <v>2034</v>
      </c>
      <c r="Q79" s="93">
        <v>2035</v>
      </c>
      <c r="R79" s="93">
        <v>2036</v>
      </c>
      <c r="S79" s="167"/>
    </row>
    <row r="80" spans="1:22" ht="15.75" x14ac:dyDescent="0.25">
      <c r="A80" s="93">
        <v>1</v>
      </c>
      <c r="B80" s="93">
        <v>2</v>
      </c>
      <c r="C80" s="93">
        <v>3</v>
      </c>
      <c r="D80" s="93">
        <v>4</v>
      </c>
      <c r="E80" s="93">
        <v>5</v>
      </c>
      <c r="F80" s="93">
        <v>6</v>
      </c>
      <c r="G80" s="93">
        <v>7</v>
      </c>
      <c r="H80" s="93">
        <v>8</v>
      </c>
      <c r="I80" s="93">
        <v>9</v>
      </c>
      <c r="J80" s="93">
        <v>10</v>
      </c>
      <c r="K80" s="93">
        <v>11</v>
      </c>
      <c r="L80" s="93">
        <v>1</v>
      </c>
      <c r="M80" s="93">
        <v>2</v>
      </c>
      <c r="N80" s="93">
        <v>12</v>
      </c>
      <c r="O80" s="93">
        <v>13</v>
      </c>
      <c r="P80" s="93">
        <v>14</v>
      </c>
      <c r="Q80" s="93">
        <v>15</v>
      </c>
      <c r="R80" s="93">
        <v>16</v>
      </c>
      <c r="S80" s="93">
        <v>17</v>
      </c>
    </row>
    <row r="81" spans="1:21" x14ac:dyDescent="0.25">
      <c r="A81" s="169" t="s">
        <v>185</v>
      </c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 t="s">
        <v>185</v>
      </c>
      <c r="M81" s="169"/>
      <c r="N81" s="169"/>
      <c r="O81" s="169"/>
      <c r="P81" s="169"/>
      <c r="Q81" s="169"/>
      <c r="R81" s="169"/>
      <c r="S81" s="169"/>
      <c r="T81" s="18"/>
      <c r="U81" s="18"/>
    </row>
    <row r="82" spans="1:21" ht="15.75" x14ac:dyDescent="0.25">
      <c r="A82" s="53" t="s">
        <v>186</v>
      </c>
      <c r="B82" s="14" t="s">
        <v>125</v>
      </c>
      <c r="C82" s="178">
        <f>C83+C119+C120+C121</f>
        <v>11142.847700000002</v>
      </c>
      <c r="D82" s="178">
        <f>D83+D119+D120+D121</f>
        <v>11142.8477</v>
      </c>
      <c r="E82" s="96">
        <v>0</v>
      </c>
      <c r="F82" s="96">
        <v>0</v>
      </c>
      <c r="G82" s="178">
        <f>G83+G119+G120+G121</f>
        <v>1114.28477</v>
      </c>
      <c r="H82" s="178">
        <f>H83+H119+H120+H121</f>
        <v>1114.28477</v>
      </c>
      <c r="I82" s="178">
        <f>I83+I119+I120+I121</f>
        <v>1114.28477</v>
      </c>
      <c r="J82" s="176">
        <f>J83+J119+J120+J121</f>
        <v>1114.28477</v>
      </c>
      <c r="K82" s="176">
        <f>K83+K119+K120+K121</f>
        <v>1114.28477</v>
      </c>
      <c r="L82" s="53" t="s">
        <v>186</v>
      </c>
      <c r="M82" s="14" t="s">
        <v>125</v>
      </c>
      <c r="N82" s="178">
        <f>N83+N119+N120+N121</f>
        <v>1114.28477</v>
      </c>
      <c r="O82" s="178">
        <f>O83+O119+O120+O121</f>
        <v>1114.28477</v>
      </c>
      <c r="P82" s="176">
        <f>P83+P119+P120+P121</f>
        <v>1114.28477</v>
      </c>
      <c r="Q82" s="176">
        <f>Q83+Q119+Q120+Q121</f>
        <v>1114.28477</v>
      </c>
      <c r="R82" s="178">
        <f>R83+R119+R120+R121</f>
        <v>1114.28477</v>
      </c>
      <c r="S82" s="94"/>
    </row>
    <row r="83" spans="1:21" ht="15.75" x14ac:dyDescent="0.25">
      <c r="A83" s="54" t="s">
        <v>187</v>
      </c>
      <c r="B83" s="16" t="s">
        <v>350</v>
      </c>
      <c r="C83" s="178">
        <f>C84</f>
        <v>11142.847700000002</v>
      </c>
      <c r="D83" s="178">
        <f t="shared" ref="D83:D97" si="10">SUM(E83:K83,N83:R83)</f>
        <v>11142.8477</v>
      </c>
      <c r="E83" s="96">
        <v>0</v>
      </c>
      <c r="F83" s="96">
        <v>0</v>
      </c>
      <c r="G83" s="178">
        <f t="shared" ref="G83:R83" si="11">G84</f>
        <v>1114.28477</v>
      </c>
      <c r="H83" s="178">
        <f t="shared" si="11"/>
        <v>1114.28477</v>
      </c>
      <c r="I83" s="178">
        <f t="shared" si="11"/>
        <v>1114.28477</v>
      </c>
      <c r="J83" s="176">
        <f t="shared" si="11"/>
        <v>1114.28477</v>
      </c>
      <c r="K83" s="176">
        <f t="shared" si="11"/>
        <v>1114.28477</v>
      </c>
      <c r="L83" s="54" t="s">
        <v>187</v>
      </c>
      <c r="M83" s="16" t="s">
        <v>351</v>
      </c>
      <c r="N83" s="178">
        <f t="shared" si="11"/>
        <v>1114.28477</v>
      </c>
      <c r="O83" s="178">
        <f t="shared" si="11"/>
        <v>1114.28477</v>
      </c>
      <c r="P83" s="176">
        <f t="shared" si="11"/>
        <v>1114.28477</v>
      </c>
      <c r="Q83" s="176">
        <f t="shared" si="11"/>
        <v>1114.28477</v>
      </c>
      <c r="R83" s="178">
        <f t="shared" si="11"/>
        <v>1114.28477</v>
      </c>
      <c r="S83" s="94"/>
    </row>
    <row r="84" spans="1:21" ht="15.75" x14ac:dyDescent="0.25">
      <c r="A84" s="17" t="s">
        <v>188</v>
      </c>
      <c r="B84" s="16" t="s">
        <v>189</v>
      </c>
      <c r="C84" s="178">
        <f>C85+C106</f>
        <v>11142.847700000002</v>
      </c>
      <c r="D84" s="178">
        <f t="shared" si="10"/>
        <v>11142.8477</v>
      </c>
      <c r="E84" s="96">
        <v>0</v>
      </c>
      <c r="F84" s="96">
        <v>0</v>
      </c>
      <c r="G84" s="178">
        <f>G85+G106</f>
        <v>1114.28477</v>
      </c>
      <c r="H84" s="178">
        <f>H85+H106</f>
        <v>1114.28477</v>
      </c>
      <c r="I84" s="178">
        <f>I85+I106</f>
        <v>1114.28477</v>
      </c>
      <c r="J84" s="176">
        <f>J85+J106</f>
        <v>1114.28477</v>
      </c>
      <c r="K84" s="176">
        <f>K85+K106</f>
        <v>1114.28477</v>
      </c>
      <c r="L84" s="17" t="s">
        <v>188</v>
      </c>
      <c r="M84" s="16" t="s">
        <v>189</v>
      </c>
      <c r="N84" s="178">
        <f>N85+N106</f>
        <v>1114.28477</v>
      </c>
      <c r="O84" s="178">
        <f>O85+O106</f>
        <v>1114.28477</v>
      </c>
      <c r="P84" s="176">
        <f>P85+P106</f>
        <v>1114.28477</v>
      </c>
      <c r="Q84" s="176">
        <f>Q85+Q106</f>
        <v>1114.28477</v>
      </c>
      <c r="R84" s="178">
        <f>R85+R106</f>
        <v>1114.28477</v>
      </c>
      <c r="S84" s="94"/>
    </row>
    <row r="85" spans="1:21" ht="15.75" x14ac:dyDescent="0.25">
      <c r="A85" s="17" t="s">
        <v>190</v>
      </c>
      <c r="B85" s="16" t="s">
        <v>201</v>
      </c>
      <c r="C85" s="178">
        <f>D85</f>
        <v>5193.5105000000012</v>
      </c>
      <c r="D85" s="178">
        <f t="shared" si="10"/>
        <v>5193.5105000000012</v>
      </c>
      <c r="E85" s="96">
        <v>0</v>
      </c>
      <c r="F85" s="96">
        <v>0</v>
      </c>
      <c r="G85" s="178">
        <f t="shared" ref="G85:K85" si="12">SUM(G86:G97)</f>
        <v>519.35104999999999</v>
      </c>
      <c r="H85" s="178">
        <f t="shared" si="12"/>
        <v>519.35104999999999</v>
      </c>
      <c r="I85" s="178">
        <f t="shared" si="12"/>
        <v>519.35104999999999</v>
      </c>
      <c r="J85" s="176">
        <f t="shared" si="12"/>
        <v>519.35104999999999</v>
      </c>
      <c r="K85" s="176">
        <f t="shared" si="12"/>
        <v>519.35104999999999</v>
      </c>
      <c r="L85" s="17" t="s">
        <v>190</v>
      </c>
      <c r="M85" s="16" t="s">
        <v>201</v>
      </c>
      <c r="N85" s="178">
        <f t="shared" ref="N85:N97" si="13">K85</f>
        <v>519.35104999999999</v>
      </c>
      <c r="O85" s="178">
        <f>N85</f>
        <v>519.35104999999999</v>
      </c>
      <c r="P85" s="176">
        <f>O85</f>
        <v>519.35104999999999</v>
      </c>
      <c r="Q85" s="176">
        <f>P85</f>
        <v>519.35104999999999</v>
      </c>
      <c r="R85" s="178">
        <f>Q85</f>
        <v>519.35104999999999</v>
      </c>
      <c r="S85" s="99" t="str">
        <f>'2-ИП ТС'!R38</f>
        <v>3.2.1.</v>
      </c>
    </row>
    <row r="86" spans="1:21" ht="30" outlineLevel="1" x14ac:dyDescent="0.25">
      <c r="A86" s="17" t="s">
        <v>261</v>
      </c>
      <c r="B86" s="16" t="s">
        <v>313</v>
      </c>
      <c r="C86" s="178">
        <f>C35</f>
        <v>679.52565000000004</v>
      </c>
      <c r="D86" s="178">
        <f t="shared" si="10"/>
        <v>679.52570000000003</v>
      </c>
      <c r="E86" s="96">
        <v>0</v>
      </c>
      <c r="F86" s="96">
        <v>0</v>
      </c>
      <c r="G86" s="178">
        <f>ROUND(C86/10,5)</f>
        <v>67.952569999999994</v>
      </c>
      <c r="H86" s="178">
        <f>G86</f>
        <v>67.952569999999994</v>
      </c>
      <c r="I86" s="178">
        <f>H86</f>
        <v>67.952569999999994</v>
      </c>
      <c r="J86" s="176">
        <f>I86</f>
        <v>67.952569999999994</v>
      </c>
      <c r="K86" s="176">
        <f>J86</f>
        <v>67.952569999999994</v>
      </c>
      <c r="L86" s="17" t="s">
        <v>261</v>
      </c>
      <c r="M86" s="16" t="s">
        <v>234</v>
      </c>
      <c r="N86" s="178">
        <f t="shared" si="13"/>
        <v>67.952569999999994</v>
      </c>
      <c r="O86" s="178">
        <f t="shared" ref="O86:P86" si="14">N86</f>
        <v>67.952569999999994</v>
      </c>
      <c r="P86" s="176">
        <f t="shared" si="14"/>
        <v>67.952569999999994</v>
      </c>
      <c r="Q86" s="176">
        <f t="shared" ref="Q86:Q97" si="15">P86</f>
        <v>67.952569999999994</v>
      </c>
      <c r="R86" s="178">
        <f t="shared" ref="R86:R97" si="16">Q86</f>
        <v>67.952569999999994</v>
      </c>
      <c r="S86" s="99" t="str">
        <f>'2-ИП ТС'!R39</f>
        <v>3.2.1.1</v>
      </c>
    </row>
    <row r="87" spans="1:21" ht="123.75" customHeight="1" outlineLevel="1" x14ac:dyDescent="0.25">
      <c r="A87" s="17" t="s">
        <v>262</v>
      </c>
      <c r="B87" s="16" t="s">
        <v>349</v>
      </c>
      <c r="C87" s="178">
        <f>C36</f>
        <v>197.62493000000001</v>
      </c>
      <c r="D87" s="178">
        <f t="shared" si="10"/>
        <v>197.62490000000003</v>
      </c>
      <c r="E87" s="96">
        <v>0</v>
      </c>
      <c r="F87" s="96">
        <v>0</v>
      </c>
      <c r="G87" s="178">
        <f>ROUND(C87/10,5)</f>
        <v>19.76249</v>
      </c>
      <c r="H87" s="178">
        <f t="shared" ref="H87:K87" si="17">G87</f>
        <v>19.76249</v>
      </c>
      <c r="I87" s="178">
        <f t="shared" si="17"/>
        <v>19.76249</v>
      </c>
      <c r="J87" s="176">
        <f t="shared" si="17"/>
        <v>19.76249</v>
      </c>
      <c r="K87" s="176">
        <f t="shared" si="17"/>
        <v>19.76249</v>
      </c>
      <c r="L87" s="17" t="s">
        <v>262</v>
      </c>
      <c r="M87" s="16" t="s">
        <v>349</v>
      </c>
      <c r="N87" s="178">
        <f t="shared" si="13"/>
        <v>19.76249</v>
      </c>
      <c r="O87" s="178">
        <f t="shared" ref="O87:P87" si="18">N87</f>
        <v>19.76249</v>
      </c>
      <c r="P87" s="176">
        <f t="shared" si="18"/>
        <v>19.76249</v>
      </c>
      <c r="Q87" s="176">
        <f t="shared" si="15"/>
        <v>19.76249</v>
      </c>
      <c r="R87" s="178">
        <f t="shared" si="16"/>
        <v>19.76249</v>
      </c>
      <c r="S87" s="99" t="str">
        <f>'2-ИП ТС'!R40</f>
        <v>3.2.1.2</v>
      </c>
    </row>
    <row r="88" spans="1:21" ht="45" outlineLevel="1" x14ac:dyDescent="0.25">
      <c r="A88" s="17" t="s">
        <v>263</v>
      </c>
      <c r="B88" s="16" t="s">
        <v>314</v>
      </c>
      <c r="C88" s="178">
        <f>C37</f>
        <v>499.76780000000002</v>
      </c>
      <c r="D88" s="178">
        <f t="shared" si="10"/>
        <v>499.76780000000008</v>
      </c>
      <c r="E88" s="96">
        <v>0</v>
      </c>
      <c r="F88" s="96">
        <v>0</v>
      </c>
      <c r="G88" s="178">
        <f t="shared" ref="G88:G97" si="19">ROUND(C88/10,5)</f>
        <v>49.976779999999998</v>
      </c>
      <c r="H88" s="178">
        <f t="shared" ref="H88:K88" si="20">G88</f>
        <v>49.976779999999998</v>
      </c>
      <c r="I88" s="178">
        <f t="shared" si="20"/>
        <v>49.976779999999998</v>
      </c>
      <c r="J88" s="176">
        <f t="shared" si="20"/>
        <v>49.976779999999998</v>
      </c>
      <c r="K88" s="176">
        <f t="shared" si="20"/>
        <v>49.976779999999998</v>
      </c>
      <c r="L88" s="17" t="s">
        <v>263</v>
      </c>
      <c r="M88" s="16" t="s">
        <v>314</v>
      </c>
      <c r="N88" s="178">
        <f t="shared" si="13"/>
        <v>49.976779999999998</v>
      </c>
      <c r="O88" s="178">
        <f t="shared" ref="O88:P88" si="21">N88</f>
        <v>49.976779999999998</v>
      </c>
      <c r="P88" s="176">
        <f t="shared" si="21"/>
        <v>49.976779999999998</v>
      </c>
      <c r="Q88" s="176">
        <f t="shared" si="15"/>
        <v>49.976779999999998</v>
      </c>
      <c r="R88" s="178">
        <f>Q88</f>
        <v>49.976779999999998</v>
      </c>
      <c r="S88" s="99" t="str">
        <f>'2-ИП ТС'!R54</f>
        <v>3.2.1.3</v>
      </c>
    </row>
    <row r="89" spans="1:21" ht="30" outlineLevel="1" x14ac:dyDescent="0.25">
      <c r="A89" s="17" t="s">
        <v>264</v>
      </c>
      <c r="B89" s="16" t="s">
        <v>237</v>
      </c>
      <c r="C89" s="178">
        <f>C38</f>
        <v>425.52508999999998</v>
      </c>
      <c r="D89" s="178">
        <f t="shared" si="10"/>
        <v>425.5250999999999</v>
      </c>
      <c r="E89" s="96">
        <v>0</v>
      </c>
      <c r="F89" s="96">
        <v>0</v>
      </c>
      <c r="G89" s="178">
        <f t="shared" si="19"/>
        <v>42.552509999999998</v>
      </c>
      <c r="H89" s="178">
        <f t="shared" ref="H89:K89" si="22">G89</f>
        <v>42.552509999999998</v>
      </c>
      <c r="I89" s="178">
        <f t="shared" si="22"/>
        <v>42.552509999999998</v>
      </c>
      <c r="J89" s="176">
        <f t="shared" si="22"/>
        <v>42.552509999999998</v>
      </c>
      <c r="K89" s="176">
        <f t="shared" si="22"/>
        <v>42.552509999999998</v>
      </c>
      <c r="L89" s="17" t="s">
        <v>264</v>
      </c>
      <c r="M89" s="16" t="s">
        <v>237</v>
      </c>
      <c r="N89" s="178">
        <f t="shared" si="13"/>
        <v>42.552509999999998</v>
      </c>
      <c r="O89" s="178">
        <f t="shared" ref="O89:P89" si="23">N89</f>
        <v>42.552509999999998</v>
      </c>
      <c r="P89" s="176">
        <f t="shared" si="23"/>
        <v>42.552509999999998</v>
      </c>
      <c r="Q89" s="176">
        <f t="shared" si="15"/>
        <v>42.552509999999998</v>
      </c>
      <c r="R89" s="178">
        <f t="shared" si="16"/>
        <v>42.552509999999998</v>
      </c>
      <c r="S89" s="99" t="str">
        <f>'2-ИП ТС'!R55</f>
        <v>3.2.1.4</v>
      </c>
    </row>
    <row r="90" spans="1:21" ht="45" outlineLevel="1" x14ac:dyDescent="0.25">
      <c r="A90" s="17" t="s">
        <v>265</v>
      </c>
      <c r="B90" s="16" t="s">
        <v>247</v>
      </c>
      <c r="C90" s="178">
        <f>C39</f>
        <v>1101.4623200000001</v>
      </c>
      <c r="D90" s="178">
        <f t="shared" si="10"/>
        <v>1101.4623000000004</v>
      </c>
      <c r="E90" s="96">
        <v>0</v>
      </c>
      <c r="F90" s="96">
        <v>0</v>
      </c>
      <c r="G90" s="178">
        <f t="shared" si="19"/>
        <v>110.14623</v>
      </c>
      <c r="H90" s="178">
        <f t="shared" ref="H90:K90" si="24">G90</f>
        <v>110.14623</v>
      </c>
      <c r="I90" s="178">
        <f t="shared" si="24"/>
        <v>110.14623</v>
      </c>
      <c r="J90" s="176">
        <f t="shared" si="24"/>
        <v>110.14623</v>
      </c>
      <c r="K90" s="176">
        <f t="shared" si="24"/>
        <v>110.14623</v>
      </c>
      <c r="L90" s="17" t="s">
        <v>265</v>
      </c>
      <c r="M90" s="16" t="s">
        <v>247</v>
      </c>
      <c r="N90" s="178">
        <f t="shared" si="13"/>
        <v>110.14623</v>
      </c>
      <c r="O90" s="178">
        <f t="shared" ref="O90:P90" si="25">N90</f>
        <v>110.14623</v>
      </c>
      <c r="P90" s="176">
        <f t="shared" si="25"/>
        <v>110.14623</v>
      </c>
      <c r="Q90" s="176">
        <f t="shared" si="15"/>
        <v>110.14623</v>
      </c>
      <c r="R90" s="178">
        <f t="shared" si="16"/>
        <v>110.14623</v>
      </c>
      <c r="S90" s="99" t="str">
        <f>'2-ИП ТС'!R56</f>
        <v>3.2.1.5</v>
      </c>
    </row>
    <row r="91" spans="1:21" ht="15.75" outlineLevel="1" x14ac:dyDescent="0.25">
      <c r="A91" s="17" t="s">
        <v>266</v>
      </c>
      <c r="B91" s="16" t="s">
        <v>238</v>
      </c>
      <c r="C91" s="178">
        <f>C40</f>
        <v>484.05104</v>
      </c>
      <c r="D91" s="178">
        <f t="shared" si="10"/>
        <v>484.05099999999999</v>
      </c>
      <c r="E91" s="96">
        <v>0</v>
      </c>
      <c r="F91" s="96">
        <v>0</v>
      </c>
      <c r="G91" s="178">
        <f t="shared" si="19"/>
        <v>48.405099999999997</v>
      </c>
      <c r="H91" s="178">
        <f t="shared" ref="H91:K92" si="26">G91</f>
        <v>48.405099999999997</v>
      </c>
      <c r="I91" s="178">
        <f t="shared" si="26"/>
        <v>48.405099999999997</v>
      </c>
      <c r="J91" s="176">
        <f t="shared" si="26"/>
        <v>48.405099999999997</v>
      </c>
      <c r="K91" s="176">
        <f t="shared" si="26"/>
        <v>48.405099999999997</v>
      </c>
      <c r="L91" s="17" t="s">
        <v>266</v>
      </c>
      <c r="M91" s="16" t="s">
        <v>238</v>
      </c>
      <c r="N91" s="178">
        <f t="shared" si="13"/>
        <v>48.405099999999997</v>
      </c>
      <c r="O91" s="178">
        <f t="shared" ref="O91:P91" si="27">N91</f>
        <v>48.405099999999997</v>
      </c>
      <c r="P91" s="176">
        <f t="shared" si="27"/>
        <v>48.405099999999997</v>
      </c>
      <c r="Q91" s="176">
        <f t="shared" si="15"/>
        <v>48.405099999999997</v>
      </c>
      <c r="R91" s="178">
        <f t="shared" si="16"/>
        <v>48.405099999999997</v>
      </c>
      <c r="S91" s="99" t="str">
        <f>'2-ИП ТС'!R57</f>
        <v>3.2.1.6</v>
      </c>
    </row>
    <row r="92" spans="1:21" ht="15.75" outlineLevel="1" x14ac:dyDescent="0.25">
      <c r="A92" s="17" t="s">
        <v>267</v>
      </c>
      <c r="B92" s="16" t="s">
        <v>239</v>
      </c>
      <c r="C92" s="178">
        <f>C41</f>
        <v>577.06547999999998</v>
      </c>
      <c r="D92" s="178">
        <f t="shared" si="10"/>
        <v>577.06540000000007</v>
      </c>
      <c r="E92" s="96">
        <v>0</v>
      </c>
      <c r="F92" s="96">
        <v>0</v>
      </c>
      <c r="G92" s="178">
        <v>57.706539999999997</v>
      </c>
      <c r="H92" s="178">
        <f>G92</f>
        <v>57.706539999999997</v>
      </c>
      <c r="I92" s="178">
        <f t="shared" si="26"/>
        <v>57.706539999999997</v>
      </c>
      <c r="J92" s="176">
        <f t="shared" si="26"/>
        <v>57.706539999999997</v>
      </c>
      <c r="K92" s="176">
        <f t="shared" si="26"/>
        <v>57.706539999999997</v>
      </c>
      <c r="L92" s="17" t="s">
        <v>267</v>
      </c>
      <c r="M92" s="16" t="s">
        <v>239</v>
      </c>
      <c r="N92" s="178">
        <f t="shared" si="13"/>
        <v>57.706539999999997</v>
      </c>
      <c r="O92" s="178">
        <f>N92</f>
        <v>57.706539999999997</v>
      </c>
      <c r="P92" s="176">
        <f>O92</f>
        <v>57.706539999999997</v>
      </c>
      <c r="Q92" s="176">
        <f>P92</f>
        <v>57.706539999999997</v>
      </c>
      <c r="R92" s="178">
        <f>Q92</f>
        <v>57.706539999999997</v>
      </c>
      <c r="S92" s="99" t="str">
        <f>'2-ИП ТС'!R58</f>
        <v>3.2.1.7</v>
      </c>
    </row>
    <row r="93" spans="1:21" ht="15.75" outlineLevel="1" x14ac:dyDescent="0.25">
      <c r="A93" s="17" t="s">
        <v>268</v>
      </c>
      <c r="B93" s="16" t="s">
        <v>243</v>
      </c>
      <c r="C93" s="178">
        <f>C42</f>
        <v>129.51668000000001</v>
      </c>
      <c r="D93" s="178">
        <f t="shared" si="10"/>
        <v>129.51670000000004</v>
      </c>
      <c r="E93" s="96">
        <v>0</v>
      </c>
      <c r="F93" s="96">
        <v>0</v>
      </c>
      <c r="G93" s="178">
        <f t="shared" si="19"/>
        <v>12.95167</v>
      </c>
      <c r="H93" s="178">
        <f t="shared" ref="H93:K93" si="28">G93</f>
        <v>12.95167</v>
      </c>
      <c r="I93" s="178">
        <f t="shared" si="28"/>
        <v>12.95167</v>
      </c>
      <c r="J93" s="176">
        <f t="shared" si="28"/>
        <v>12.95167</v>
      </c>
      <c r="K93" s="176">
        <f t="shared" si="28"/>
        <v>12.95167</v>
      </c>
      <c r="L93" s="17" t="s">
        <v>268</v>
      </c>
      <c r="M93" s="16" t="s">
        <v>243</v>
      </c>
      <c r="N93" s="178">
        <f t="shared" si="13"/>
        <v>12.95167</v>
      </c>
      <c r="O93" s="178">
        <f t="shared" ref="O93:P93" si="29">N93</f>
        <v>12.95167</v>
      </c>
      <c r="P93" s="176">
        <f t="shared" si="29"/>
        <v>12.95167</v>
      </c>
      <c r="Q93" s="176">
        <f t="shared" si="15"/>
        <v>12.95167</v>
      </c>
      <c r="R93" s="178">
        <f t="shared" si="16"/>
        <v>12.95167</v>
      </c>
      <c r="S93" s="99" t="str">
        <f>'2-ИП ТС'!R59</f>
        <v>3.2.1.8</v>
      </c>
    </row>
    <row r="94" spans="1:21" ht="15.75" outlineLevel="1" x14ac:dyDescent="0.25">
      <c r="A94" s="17" t="s">
        <v>269</v>
      </c>
      <c r="B94" s="114" t="s">
        <v>244</v>
      </c>
      <c r="C94" s="178">
        <f>C43</f>
        <v>119.86604</v>
      </c>
      <c r="D94" s="178">
        <f t="shared" si="10"/>
        <v>119.86599999999997</v>
      </c>
      <c r="E94" s="96">
        <v>0</v>
      </c>
      <c r="F94" s="96">
        <v>0</v>
      </c>
      <c r="G94" s="178">
        <f t="shared" si="19"/>
        <v>11.986599999999999</v>
      </c>
      <c r="H94" s="178">
        <f t="shared" ref="H94:K94" si="30">G94</f>
        <v>11.986599999999999</v>
      </c>
      <c r="I94" s="178">
        <f t="shared" si="30"/>
        <v>11.986599999999999</v>
      </c>
      <c r="J94" s="176">
        <f t="shared" si="30"/>
        <v>11.986599999999999</v>
      </c>
      <c r="K94" s="176">
        <f t="shared" si="30"/>
        <v>11.986599999999999</v>
      </c>
      <c r="L94" s="17" t="s">
        <v>269</v>
      </c>
      <c r="M94" s="16" t="s">
        <v>244</v>
      </c>
      <c r="N94" s="178">
        <f t="shared" si="13"/>
        <v>11.986599999999999</v>
      </c>
      <c r="O94" s="178">
        <f t="shared" ref="O94:P94" si="31">N94</f>
        <v>11.986599999999999</v>
      </c>
      <c r="P94" s="176">
        <f t="shared" si="31"/>
        <v>11.986599999999999</v>
      </c>
      <c r="Q94" s="176">
        <f t="shared" si="15"/>
        <v>11.986599999999999</v>
      </c>
      <c r="R94" s="178">
        <f t="shared" si="16"/>
        <v>11.986599999999999</v>
      </c>
      <c r="S94" s="99" t="str">
        <f>'2-ИП ТС'!R60</f>
        <v>3.2.1.9</v>
      </c>
    </row>
    <row r="95" spans="1:21" ht="20.25" customHeight="1" outlineLevel="1" x14ac:dyDescent="0.25">
      <c r="A95" s="17" t="s">
        <v>270</v>
      </c>
      <c r="B95" s="114" t="s">
        <v>245</v>
      </c>
      <c r="C95" s="178">
        <f>C44</f>
        <v>38.293190000000003</v>
      </c>
      <c r="D95" s="178">
        <f t="shared" si="10"/>
        <v>38.293199999999999</v>
      </c>
      <c r="E95" s="96">
        <v>0</v>
      </c>
      <c r="F95" s="96">
        <v>0</v>
      </c>
      <c r="G95" s="178">
        <f t="shared" si="19"/>
        <v>3.8293200000000001</v>
      </c>
      <c r="H95" s="178">
        <f t="shared" ref="H95:K95" si="32">G95</f>
        <v>3.8293200000000001</v>
      </c>
      <c r="I95" s="178">
        <f t="shared" si="32"/>
        <v>3.8293200000000001</v>
      </c>
      <c r="J95" s="176">
        <f t="shared" si="32"/>
        <v>3.8293200000000001</v>
      </c>
      <c r="K95" s="176">
        <f t="shared" si="32"/>
        <v>3.8293200000000001</v>
      </c>
      <c r="L95" s="17" t="s">
        <v>270</v>
      </c>
      <c r="M95" s="16" t="s">
        <v>245</v>
      </c>
      <c r="N95" s="178">
        <f t="shared" si="13"/>
        <v>3.8293200000000001</v>
      </c>
      <c r="O95" s="178">
        <f t="shared" ref="O95:P95" si="33">N95</f>
        <v>3.8293200000000001</v>
      </c>
      <c r="P95" s="176">
        <f t="shared" si="33"/>
        <v>3.8293200000000001</v>
      </c>
      <c r="Q95" s="176">
        <f t="shared" si="15"/>
        <v>3.8293200000000001</v>
      </c>
      <c r="R95" s="178">
        <f t="shared" si="16"/>
        <v>3.8293200000000001</v>
      </c>
      <c r="S95" s="99" t="str">
        <f>'2-ИП ТС'!R61</f>
        <v>3.2.1.10</v>
      </c>
    </row>
    <row r="96" spans="1:21" ht="20.25" customHeight="1" outlineLevel="1" x14ac:dyDescent="0.25">
      <c r="A96" s="17" t="s">
        <v>271</v>
      </c>
      <c r="B96" s="114" t="s">
        <v>246</v>
      </c>
      <c r="C96" s="178">
        <f>C45</f>
        <v>665.75062000000003</v>
      </c>
      <c r="D96" s="178">
        <f t="shared" si="10"/>
        <v>665.75059999999996</v>
      </c>
      <c r="E96" s="96">
        <v>0</v>
      </c>
      <c r="F96" s="96">
        <v>0</v>
      </c>
      <c r="G96" s="178">
        <f t="shared" si="19"/>
        <v>66.575059999999993</v>
      </c>
      <c r="H96" s="178">
        <f t="shared" ref="H96:K96" si="34">G96</f>
        <v>66.575059999999993</v>
      </c>
      <c r="I96" s="178">
        <f t="shared" si="34"/>
        <v>66.575059999999993</v>
      </c>
      <c r="J96" s="176">
        <f t="shared" si="34"/>
        <v>66.575059999999993</v>
      </c>
      <c r="K96" s="176">
        <f t="shared" si="34"/>
        <v>66.575059999999993</v>
      </c>
      <c r="L96" s="17" t="s">
        <v>271</v>
      </c>
      <c r="M96" s="16" t="s">
        <v>246</v>
      </c>
      <c r="N96" s="178">
        <f t="shared" si="13"/>
        <v>66.575059999999993</v>
      </c>
      <c r="O96" s="178">
        <f t="shared" ref="O96:P96" si="35">N96</f>
        <v>66.575059999999993</v>
      </c>
      <c r="P96" s="176">
        <f t="shared" si="35"/>
        <v>66.575059999999993</v>
      </c>
      <c r="Q96" s="176">
        <f t="shared" si="15"/>
        <v>66.575059999999993</v>
      </c>
      <c r="R96" s="178">
        <f t="shared" si="16"/>
        <v>66.575059999999993</v>
      </c>
      <c r="S96" s="99" t="str">
        <f>'2-ИП ТС'!R71</f>
        <v>3.2.1.11</v>
      </c>
    </row>
    <row r="97" spans="1:22" ht="30" outlineLevel="1" x14ac:dyDescent="0.25">
      <c r="A97" s="17" t="s">
        <v>272</v>
      </c>
      <c r="B97" s="16" t="s">
        <v>248</v>
      </c>
      <c r="C97" s="178">
        <f>C46</f>
        <v>275.06182000000001</v>
      </c>
      <c r="D97" s="178">
        <f t="shared" si="10"/>
        <v>275.06180000000001</v>
      </c>
      <c r="E97" s="96">
        <v>0</v>
      </c>
      <c r="F97" s="96">
        <v>0</v>
      </c>
      <c r="G97" s="178">
        <f t="shared" si="19"/>
        <v>27.506180000000001</v>
      </c>
      <c r="H97" s="178">
        <f t="shared" ref="H97:K97" si="36">G97</f>
        <v>27.506180000000001</v>
      </c>
      <c r="I97" s="178">
        <f t="shared" si="36"/>
        <v>27.506180000000001</v>
      </c>
      <c r="J97" s="176">
        <f t="shared" si="36"/>
        <v>27.506180000000001</v>
      </c>
      <c r="K97" s="176">
        <f t="shared" si="36"/>
        <v>27.506180000000001</v>
      </c>
      <c r="L97" s="17" t="s">
        <v>272</v>
      </c>
      <c r="M97" s="16" t="s">
        <v>248</v>
      </c>
      <c r="N97" s="178">
        <f t="shared" si="13"/>
        <v>27.506180000000001</v>
      </c>
      <c r="O97" s="178">
        <f t="shared" ref="O97:P97" si="37">N97</f>
        <v>27.506180000000001</v>
      </c>
      <c r="P97" s="176">
        <f t="shared" si="37"/>
        <v>27.506180000000001</v>
      </c>
      <c r="Q97" s="176">
        <f t="shared" si="15"/>
        <v>27.506180000000001</v>
      </c>
      <c r="R97" s="178">
        <f t="shared" si="16"/>
        <v>27.506180000000001</v>
      </c>
      <c r="S97" s="99" t="str">
        <f>'2-ИП ТС'!R72</f>
        <v>3.2.1.12</v>
      </c>
    </row>
    <row r="98" spans="1:22" ht="15" customHeight="1" x14ac:dyDescent="0.25">
      <c r="B98" s="180"/>
      <c r="C98" s="180"/>
      <c r="D98" s="180"/>
      <c r="E98" s="180"/>
      <c r="F98" s="180"/>
      <c r="G98" s="180"/>
      <c r="H98" s="180"/>
      <c r="I98" s="180"/>
      <c r="J98" s="180"/>
      <c r="K98" s="180" t="s">
        <v>364</v>
      </c>
      <c r="M98" s="74"/>
      <c r="N98" s="74"/>
      <c r="O98" s="74"/>
      <c r="P98" s="74"/>
      <c r="Q98" s="74"/>
      <c r="R98" s="74"/>
      <c r="S98" s="180" t="s">
        <v>364</v>
      </c>
      <c r="T98" s="74"/>
      <c r="U98" s="74"/>
      <c r="V98" s="74"/>
    </row>
    <row r="99" spans="1:22" ht="15" customHeight="1" x14ac:dyDescent="0.25">
      <c r="B99" s="180"/>
      <c r="C99" s="180"/>
      <c r="D99" s="180"/>
      <c r="E99" s="180"/>
      <c r="F99" s="180"/>
      <c r="G99" s="180"/>
      <c r="H99" s="180"/>
      <c r="I99" s="180"/>
      <c r="J99" s="180"/>
      <c r="K99" s="180" t="s">
        <v>359</v>
      </c>
      <c r="M99" s="88"/>
      <c r="N99" s="74"/>
      <c r="O99" s="74"/>
      <c r="P99" s="74"/>
      <c r="Q99" s="74"/>
      <c r="R99" s="74"/>
      <c r="S99" s="180" t="s">
        <v>359</v>
      </c>
      <c r="T99" s="74"/>
    </row>
    <row r="100" spans="1:22" ht="15.75" x14ac:dyDescent="0.25">
      <c r="B100" s="180"/>
      <c r="C100" s="180"/>
      <c r="D100" s="180"/>
      <c r="E100" s="180"/>
      <c r="F100" s="180"/>
      <c r="G100" s="180"/>
      <c r="H100" s="180"/>
      <c r="I100" s="180"/>
      <c r="J100" s="180"/>
      <c r="K100" s="180" t="s">
        <v>360</v>
      </c>
      <c r="S100" s="180" t="s">
        <v>360</v>
      </c>
    </row>
    <row r="101" spans="1:22" ht="42" customHeight="1" x14ac:dyDescent="0.25">
      <c r="A101" s="167" t="s">
        <v>0</v>
      </c>
      <c r="B101" s="167" t="s">
        <v>182</v>
      </c>
      <c r="C101" s="168" t="s">
        <v>285</v>
      </c>
      <c r="D101" s="168"/>
      <c r="E101" s="168"/>
      <c r="F101" s="168"/>
      <c r="G101" s="168"/>
      <c r="H101" s="168"/>
      <c r="I101" s="168"/>
      <c r="J101" s="168"/>
      <c r="K101" s="168"/>
      <c r="L101" s="167" t="s">
        <v>0</v>
      </c>
      <c r="M101" s="167" t="s">
        <v>182</v>
      </c>
      <c r="N101" s="165" t="s">
        <v>285</v>
      </c>
      <c r="O101" s="165"/>
      <c r="P101" s="165"/>
      <c r="Q101" s="165"/>
      <c r="R101" s="166"/>
      <c r="S101" s="167" t="s">
        <v>184</v>
      </c>
      <c r="T101" s="13"/>
      <c r="U101" s="13"/>
    </row>
    <row r="102" spans="1:22" ht="33" customHeight="1" x14ac:dyDescent="0.25">
      <c r="A102" s="167"/>
      <c r="B102" s="167"/>
      <c r="C102" s="55" t="s">
        <v>207</v>
      </c>
      <c r="D102" s="171" t="s">
        <v>124</v>
      </c>
      <c r="E102" s="171" t="s">
        <v>183</v>
      </c>
      <c r="F102" s="171"/>
      <c r="G102" s="171"/>
      <c r="H102" s="171"/>
      <c r="I102" s="171"/>
      <c r="J102" s="171"/>
      <c r="K102" s="171"/>
      <c r="L102" s="167"/>
      <c r="M102" s="167"/>
      <c r="N102" s="171" t="s">
        <v>183</v>
      </c>
      <c r="O102" s="171"/>
      <c r="P102" s="171"/>
      <c r="Q102" s="171"/>
      <c r="R102" s="171"/>
      <c r="S102" s="167"/>
      <c r="T102" s="13"/>
      <c r="U102" s="13"/>
    </row>
    <row r="103" spans="1:22" ht="15" customHeight="1" x14ac:dyDescent="0.25">
      <c r="A103" s="167"/>
      <c r="B103" s="167"/>
      <c r="C103" s="170" t="s">
        <v>208</v>
      </c>
      <c r="D103" s="171"/>
      <c r="E103" s="171"/>
      <c r="F103" s="171"/>
      <c r="G103" s="171"/>
      <c r="H103" s="171"/>
      <c r="I103" s="171"/>
      <c r="J103" s="171"/>
      <c r="K103" s="171"/>
      <c r="L103" s="167"/>
      <c r="M103" s="167"/>
      <c r="N103" s="171"/>
      <c r="O103" s="171"/>
      <c r="P103" s="171"/>
      <c r="Q103" s="171"/>
      <c r="R103" s="171"/>
      <c r="S103" s="167"/>
    </row>
    <row r="104" spans="1:22" ht="15.75" x14ac:dyDescent="0.25">
      <c r="A104" s="167"/>
      <c r="B104" s="167"/>
      <c r="C104" s="170"/>
      <c r="D104" s="171"/>
      <c r="E104" s="93">
        <v>2025</v>
      </c>
      <c r="F104" s="93">
        <v>2026</v>
      </c>
      <c r="G104" s="93">
        <v>2027</v>
      </c>
      <c r="H104" s="93">
        <v>2028</v>
      </c>
      <c r="I104" s="93">
        <v>2029</v>
      </c>
      <c r="J104" s="93">
        <v>2030</v>
      </c>
      <c r="K104" s="93">
        <v>2031</v>
      </c>
      <c r="L104" s="167"/>
      <c r="M104" s="167"/>
      <c r="N104" s="93">
        <v>2032</v>
      </c>
      <c r="O104" s="93">
        <v>2033</v>
      </c>
      <c r="P104" s="93">
        <v>2034</v>
      </c>
      <c r="Q104" s="93">
        <v>2035</v>
      </c>
      <c r="R104" s="93">
        <v>2036</v>
      </c>
      <c r="S104" s="167"/>
    </row>
    <row r="105" spans="1:22" ht="15.75" x14ac:dyDescent="0.25">
      <c r="A105" s="93">
        <v>1</v>
      </c>
      <c r="B105" s="93">
        <v>2</v>
      </c>
      <c r="C105" s="93">
        <v>3</v>
      </c>
      <c r="D105" s="93">
        <v>4</v>
      </c>
      <c r="E105" s="93">
        <v>5</v>
      </c>
      <c r="F105" s="93">
        <v>6</v>
      </c>
      <c r="G105" s="93">
        <v>7</v>
      </c>
      <c r="H105" s="93">
        <v>8</v>
      </c>
      <c r="I105" s="93">
        <v>9</v>
      </c>
      <c r="J105" s="93">
        <v>10</v>
      </c>
      <c r="K105" s="93">
        <v>11</v>
      </c>
      <c r="L105" s="93">
        <v>1</v>
      </c>
      <c r="M105" s="93">
        <v>2</v>
      </c>
      <c r="N105" s="93">
        <v>12</v>
      </c>
      <c r="O105" s="93">
        <v>13</v>
      </c>
      <c r="P105" s="93">
        <v>14</v>
      </c>
      <c r="Q105" s="93">
        <v>15</v>
      </c>
      <c r="R105" s="93">
        <v>16</v>
      </c>
      <c r="S105" s="93">
        <v>17</v>
      </c>
    </row>
    <row r="106" spans="1:22" ht="15.75" x14ac:dyDescent="0.25">
      <c r="A106" s="17" t="s">
        <v>191</v>
      </c>
      <c r="B106" s="16" t="s">
        <v>202</v>
      </c>
      <c r="C106" s="178">
        <f>D106</f>
        <v>5949.3371999999999</v>
      </c>
      <c r="D106" s="178">
        <f t="shared" ref="D106:D124" si="38">SUM(E106:K106,N106:R106)</f>
        <v>5949.3371999999999</v>
      </c>
      <c r="E106" s="96">
        <v>0</v>
      </c>
      <c r="F106" s="96">
        <v>0</v>
      </c>
      <c r="G106" s="178">
        <f>SUM(G107:G118)</f>
        <v>594.93371999999999</v>
      </c>
      <c r="H106" s="178">
        <f t="shared" ref="H106:K106" si="39">SUM(H107:H118)</f>
        <v>594.93371999999999</v>
      </c>
      <c r="I106" s="178">
        <f t="shared" si="39"/>
        <v>594.93371999999999</v>
      </c>
      <c r="J106" s="178">
        <f t="shared" si="39"/>
        <v>594.93371999999999</v>
      </c>
      <c r="K106" s="178">
        <f t="shared" si="39"/>
        <v>594.93371999999999</v>
      </c>
      <c r="L106" s="17" t="s">
        <v>191</v>
      </c>
      <c r="M106" s="16" t="s">
        <v>202</v>
      </c>
      <c r="N106" s="178">
        <f t="shared" ref="N106" si="40">SUM(N107:N118)</f>
        <v>594.93371999999999</v>
      </c>
      <c r="O106" s="178">
        <f t="shared" ref="O106" si="41">SUM(O107:O118)</f>
        <v>594.93371999999999</v>
      </c>
      <c r="P106" s="176">
        <f t="shared" ref="P106" si="42">SUM(P107:P118)</f>
        <v>594.93371999999999</v>
      </c>
      <c r="Q106" s="176">
        <f t="shared" ref="Q106" si="43">SUM(Q107:Q118)</f>
        <v>594.93371999999999</v>
      </c>
      <c r="R106" s="178">
        <f t="shared" ref="R106" si="44">SUM(R107:R118)</f>
        <v>594.93371999999999</v>
      </c>
      <c r="S106" s="99" t="str">
        <f>'2-ИП ТС'!R73</f>
        <v>3.2.2.</v>
      </c>
    </row>
    <row r="107" spans="1:22" ht="30" outlineLevel="1" x14ac:dyDescent="0.25">
      <c r="A107" s="17" t="s">
        <v>273</v>
      </c>
      <c r="B107" s="16" t="s">
        <v>315</v>
      </c>
      <c r="C107" s="178">
        <f>C48</f>
        <v>834.87220000000002</v>
      </c>
      <c r="D107" s="178">
        <f t="shared" si="38"/>
        <v>834.87219999999991</v>
      </c>
      <c r="E107" s="96">
        <v>0</v>
      </c>
      <c r="F107" s="96">
        <v>0</v>
      </c>
      <c r="G107" s="178">
        <f>ROUND(C107/10,5)</f>
        <v>83.487219999999994</v>
      </c>
      <c r="H107" s="178">
        <f t="shared" ref="H107:K107" si="45">G107</f>
        <v>83.487219999999994</v>
      </c>
      <c r="I107" s="178">
        <f t="shared" si="45"/>
        <v>83.487219999999994</v>
      </c>
      <c r="J107" s="178">
        <f t="shared" si="45"/>
        <v>83.487219999999994</v>
      </c>
      <c r="K107" s="178">
        <f t="shared" si="45"/>
        <v>83.487219999999994</v>
      </c>
      <c r="L107" s="17" t="s">
        <v>273</v>
      </c>
      <c r="M107" s="16" t="s">
        <v>234</v>
      </c>
      <c r="N107" s="178">
        <f t="shared" ref="N107:N118" si="46">K107</f>
        <v>83.487219999999994</v>
      </c>
      <c r="O107" s="178">
        <f>N107</f>
        <v>83.487219999999994</v>
      </c>
      <c r="P107" s="176">
        <f>N107</f>
        <v>83.487219999999994</v>
      </c>
      <c r="Q107" s="176">
        <f>N107</f>
        <v>83.487219999999994</v>
      </c>
      <c r="R107" s="178">
        <f t="shared" ref="R107:R117" si="47">Q107</f>
        <v>83.487219999999994</v>
      </c>
      <c r="S107" s="99" t="str">
        <f>'2-ИП ТС'!R74</f>
        <v>3.2.2.1</v>
      </c>
    </row>
    <row r="108" spans="1:22" ht="102.75" customHeight="1" outlineLevel="1" x14ac:dyDescent="0.25">
      <c r="A108" s="17" t="s">
        <v>274</v>
      </c>
      <c r="B108" s="115" t="s">
        <v>348</v>
      </c>
      <c r="C108" s="178">
        <f>C57</f>
        <v>231.3723</v>
      </c>
      <c r="D108" s="178">
        <f t="shared" si="38"/>
        <v>231.37200000000004</v>
      </c>
      <c r="E108" s="96">
        <v>0</v>
      </c>
      <c r="F108" s="96">
        <v>0</v>
      </c>
      <c r="G108" s="178">
        <f t="shared" ref="G108:G118" si="48">ROUND(C108/10,4)</f>
        <v>23.1372</v>
      </c>
      <c r="H108" s="178">
        <f t="shared" ref="H108:K108" si="49">G108</f>
        <v>23.1372</v>
      </c>
      <c r="I108" s="178">
        <f t="shared" si="49"/>
        <v>23.1372</v>
      </c>
      <c r="J108" s="178">
        <f t="shared" si="49"/>
        <v>23.1372</v>
      </c>
      <c r="K108" s="178">
        <f t="shared" si="49"/>
        <v>23.1372</v>
      </c>
      <c r="L108" s="17" t="s">
        <v>274</v>
      </c>
      <c r="M108" s="115" t="s">
        <v>348</v>
      </c>
      <c r="N108" s="178">
        <f t="shared" si="46"/>
        <v>23.1372</v>
      </c>
      <c r="O108" s="178">
        <f t="shared" ref="O108:O118" si="50">N108</f>
        <v>23.1372</v>
      </c>
      <c r="P108" s="176">
        <f t="shared" ref="P108:P118" si="51">N108</f>
        <v>23.1372</v>
      </c>
      <c r="Q108" s="176">
        <f t="shared" ref="Q108:Q118" si="52">N108</f>
        <v>23.1372</v>
      </c>
      <c r="R108" s="178">
        <f t="shared" si="47"/>
        <v>23.1372</v>
      </c>
      <c r="S108" s="99" t="str">
        <f>'2-ИП ТС'!R75</f>
        <v>3.2.2.2</v>
      </c>
    </row>
    <row r="109" spans="1:22" ht="31.5" customHeight="1" outlineLevel="1" x14ac:dyDescent="0.25">
      <c r="A109" s="17" t="s">
        <v>275</v>
      </c>
      <c r="B109" s="16" t="s">
        <v>317</v>
      </c>
      <c r="C109" s="178">
        <f>C58</f>
        <v>485.64370000000002</v>
      </c>
      <c r="D109" s="178">
        <f t="shared" si="38"/>
        <v>485.64399999999989</v>
      </c>
      <c r="E109" s="96">
        <v>0</v>
      </c>
      <c r="F109" s="96">
        <v>0</v>
      </c>
      <c r="G109" s="178">
        <f t="shared" si="48"/>
        <v>48.564399999999999</v>
      </c>
      <c r="H109" s="178">
        <f t="shared" ref="H109:K109" si="53">G109</f>
        <v>48.564399999999999</v>
      </c>
      <c r="I109" s="178">
        <f t="shared" si="53"/>
        <v>48.564399999999999</v>
      </c>
      <c r="J109" s="178">
        <f t="shared" si="53"/>
        <v>48.564399999999999</v>
      </c>
      <c r="K109" s="178">
        <f t="shared" si="53"/>
        <v>48.564399999999999</v>
      </c>
      <c r="L109" s="17" t="s">
        <v>275</v>
      </c>
      <c r="M109" s="16" t="s">
        <v>236</v>
      </c>
      <c r="N109" s="178">
        <f t="shared" si="46"/>
        <v>48.564399999999999</v>
      </c>
      <c r="O109" s="178">
        <f t="shared" si="50"/>
        <v>48.564399999999999</v>
      </c>
      <c r="P109" s="176">
        <f t="shared" si="51"/>
        <v>48.564399999999999</v>
      </c>
      <c r="Q109" s="176">
        <f t="shared" si="52"/>
        <v>48.564399999999999</v>
      </c>
      <c r="R109" s="178">
        <f t="shared" si="47"/>
        <v>48.564399999999999</v>
      </c>
      <c r="S109" s="99" t="str">
        <f>'2-ИП ТС'!R80</f>
        <v>3.2.2.3</v>
      </c>
    </row>
    <row r="110" spans="1:22" ht="30" outlineLevel="1" x14ac:dyDescent="0.25">
      <c r="A110" s="17" t="s">
        <v>276</v>
      </c>
      <c r="B110" s="16" t="s">
        <v>237</v>
      </c>
      <c r="C110" s="178">
        <f>C59</f>
        <v>580.32400151434797</v>
      </c>
      <c r="D110" s="178">
        <f t="shared" si="38"/>
        <v>580.32400000000007</v>
      </c>
      <c r="E110" s="96">
        <v>0</v>
      </c>
      <c r="F110" s="96">
        <v>0</v>
      </c>
      <c r="G110" s="178">
        <f t="shared" si="48"/>
        <v>58.032400000000003</v>
      </c>
      <c r="H110" s="178">
        <f t="shared" ref="H110:K110" si="54">G110</f>
        <v>58.032400000000003</v>
      </c>
      <c r="I110" s="178">
        <f t="shared" si="54"/>
        <v>58.032400000000003</v>
      </c>
      <c r="J110" s="178">
        <f t="shared" si="54"/>
        <v>58.032400000000003</v>
      </c>
      <c r="K110" s="178">
        <f t="shared" si="54"/>
        <v>58.032400000000003</v>
      </c>
      <c r="L110" s="17" t="s">
        <v>276</v>
      </c>
      <c r="M110" s="16" t="s">
        <v>237</v>
      </c>
      <c r="N110" s="178">
        <f t="shared" si="46"/>
        <v>58.032400000000003</v>
      </c>
      <c r="O110" s="178">
        <f t="shared" si="50"/>
        <v>58.032400000000003</v>
      </c>
      <c r="P110" s="176">
        <f t="shared" si="51"/>
        <v>58.032400000000003</v>
      </c>
      <c r="Q110" s="176">
        <f t="shared" si="52"/>
        <v>58.032400000000003</v>
      </c>
      <c r="R110" s="178">
        <f t="shared" si="47"/>
        <v>58.032400000000003</v>
      </c>
      <c r="S110" s="99" t="str">
        <f>'2-ИП ТС'!R81</f>
        <v>3.2.2.4</v>
      </c>
    </row>
    <row r="111" spans="1:22" ht="45" outlineLevel="1" x14ac:dyDescent="0.25">
      <c r="A111" s="17" t="s">
        <v>277</v>
      </c>
      <c r="B111" s="16" t="s">
        <v>247</v>
      </c>
      <c r="C111" s="178">
        <f>C60</f>
        <v>1454.4840658737478</v>
      </c>
      <c r="D111" s="178">
        <f t="shared" si="38"/>
        <v>1454.4839999999999</v>
      </c>
      <c r="E111" s="96">
        <v>0</v>
      </c>
      <c r="F111" s="96">
        <v>0</v>
      </c>
      <c r="G111" s="178">
        <f t="shared" si="48"/>
        <v>145.44839999999999</v>
      </c>
      <c r="H111" s="178">
        <f t="shared" ref="H111:K111" si="55">G111</f>
        <v>145.44839999999999</v>
      </c>
      <c r="I111" s="178">
        <f t="shared" si="55"/>
        <v>145.44839999999999</v>
      </c>
      <c r="J111" s="178">
        <f t="shared" si="55"/>
        <v>145.44839999999999</v>
      </c>
      <c r="K111" s="178">
        <f t="shared" si="55"/>
        <v>145.44839999999999</v>
      </c>
      <c r="L111" s="17" t="s">
        <v>277</v>
      </c>
      <c r="M111" s="16" t="s">
        <v>247</v>
      </c>
      <c r="N111" s="178">
        <f t="shared" si="46"/>
        <v>145.44839999999999</v>
      </c>
      <c r="O111" s="178">
        <f t="shared" si="50"/>
        <v>145.44839999999999</v>
      </c>
      <c r="P111" s="176">
        <f t="shared" si="51"/>
        <v>145.44839999999999</v>
      </c>
      <c r="Q111" s="176">
        <f t="shared" si="52"/>
        <v>145.44839999999999</v>
      </c>
      <c r="R111" s="178">
        <f t="shared" si="47"/>
        <v>145.44839999999999</v>
      </c>
      <c r="S111" s="99" t="str">
        <f>'2-ИП ТС'!R91</f>
        <v>3.2.2.5</v>
      </c>
    </row>
    <row r="112" spans="1:22" ht="15.75" outlineLevel="1" x14ac:dyDescent="0.25">
      <c r="A112" s="17" t="s">
        <v>278</v>
      </c>
      <c r="B112" s="16" t="s">
        <v>238</v>
      </c>
      <c r="C112" s="178">
        <f>C61</f>
        <v>530.56471560455998</v>
      </c>
      <c r="D112" s="178">
        <f t="shared" si="38"/>
        <v>530.56500000000017</v>
      </c>
      <c r="E112" s="96">
        <v>0</v>
      </c>
      <c r="F112" s="96">
        <v>0</v>
      </c>
      <c r="G112" s="178">
        <f t="shared" si="48"/>
        <v>53.0565</v>
      </c>
      <c r="H112" s="178">
        <f t="shared" ref="H112:K112" si="56">G112</f>
        <v>53.0565</v>
      </c>
      <c r="I112" s="178">
        <f t="shared" si="56"/>
        <v>53.0565</v>
      </c>
      <c r="J112" s="178">
        <f t="shared" si="56"/>
        <v>53.0565</v>
      </c>
      <c r="K112" s="178">
        <f t="shared" si="56"/>
        <v>53.0565</v>
      </c>
      <c r="L112" s="17" t="s">
        <v>278</v>
      </c>
      <c r="M112" s="16" t="s">
        <v>238</v>
      </c>
      <c r="N112" s="178">
        <f t="shared" si="46"/>
        <v>53.0565</v>
      </c>
      <c r="O112" s="178">
        <f t="shared" si="50"/>
        <v>53.0565</v>
      </c>
      <c r="P112" s="176">
        <f t="shared" si="51"/>
        <v>53.0565</v>
      </c>
      <c r="Q112" s="176">
        <f t="shared" si="52"/>
        <v>53.0565</v>
      </c>
      <c r="R112" s="178">
        <f t="shared" si="47"/>
        <v>53.0565</v>
      </c>
      <c r="S112" s="99" t="str">
        <f>'2-ИП ТС'!R92</f>
        <v>3.2.2.6</v>
      </c>
    </row>
    <row r="113" spans="1:19" ht="15.75" outlineLevel="1" x14ac:dyDescent="0.25">
      <c r="A113" s="17" t="s">
        <v>279</v>
      </c>
      <c r="B113" s="16" t="s">
        <v>239</v>
      </c>
      <c r="C113" s="178">
        <f>C62</f>
        <v>572.94237721084005</v>
      </c>
      <c r="D113" s="178">
        <f t="shared" si="38"/>
        <v>572.94200000000001</v>
      </c>
      <c r="E113" s="96">
        <v>0</v>
      </c>
      <c r="F113" s="96">
        <v>0</v>
      </c>
      <c r="G113" s="178">
        <f t="shared" si="48"/>
        <v>57.294199999999996</v>
      </c>
      <c r="H113" s="178">
        <f t="shared" ref="H113:K113" si="57">G113</f>
        <v>57.294199999999996</v>
      </c>
      <c r="I113" s="178">
        <f t="shared" si="57"/>
        <v>57.294199999999996</v>
      </c>
      <c r="J113" s="178">
        <f t="shared" si="57"/>
        <v>57.294199999999996</v>
      </c>
      <c r="K113" s="178">
        <f t="shared" si="57"/>
        <v>57.294199999999996</v>
      </c>
      <c r="L113" s="17" t="s">
        <v>279</v>
      </c>
      <c r="M113" s="16" t="s">
        <v>239</v>
      </c>
      <c r="N113" s="178">
        <f t="shared" si="46"/>
        <v>57.294199999999996</v>
      </c>
      <c r="O113" s="178">
        <f t="shared" si="50"/>
        <v>57.294199999999996</v>
      </c>
      <c r="P113" s="176">
        <f t="shared" si="51"/>
        <v>57.294199999999996</v>
      </c>
      <c r="Q113" s="176">
        <f t="shared" si="52"/>
        <v>57.294199999999996</v>
      </c>
      <c r="R113" s="178">
        <f t="shared" si="47"/>
        <v>57.294199999999996</v>
      </c>
      <c r="S113" s="99" t="str">
        <f>'2-ИП ТС'!R93</f>
        <v>3.2.2.7</v>
      </c>
    </row>
    <row r="114" spans="1:19" ht="15.75" outlineLevel="1" x14ac:dyDescent="0.25">
      <c r="A114" s="17" t="s">
        <v>280</v>
      </c>
      <c r="B114" s="16" t="s">
        <v>243</v>
      </c>
      <c r="C114" s="178">
        <f>C63</f>
        <v>111.14311614952001</v>
      </c>
      <c r="D114" s="178">
        <f t="shared" si="38"/>
        <v>111.143</v>
      </c>
      <c r="E114" s="96">
        <v>0</v>
      </c>
      <c r="F114" s="96">
        <v>0</v>
      </c>
      <c r="G114" s="178">
        <f t="shared" si="48"/>
        <v>11.1143</v>
      </c>
      <c r="H114" s="178">
        <f t="shared" ref="H114:K114" si="58">G114</f>
        <v>11.1143</v>
      </c>
      <c r="I114" s="178">
        <f t="shared" si="58"/>
        <v>11.1143</v>
      </c>
      <c r="J114" s="178">
        <f t="shared" si="58"/>
        <v>11.1143</v>
      </c>
      <c r="K114" s="178">
        <f t="shared" si="58"/>
        <v>11.1143</v>
      </c>
      <c r="L114" s="17" t="s">
        <v>280</v>
      </c>
      <c r="M114" s="16" t="s">
        <v>243</v>
      </c>
      <c r="N114" s="178">
        <f t="shared" si="46"/>
        <v>11.1143</v>
      </c>
      <c r="O114" s="178">
        <f t="shared" si="50"/>
        <v>11.1143</v>
      </c>
      <c r="P114" s="176">
        <f t="shared" si="51"/>
        <v>11.1143</v>
      </c>
      <c r="Q114" s="176">
        <f t="shared" si="52"/>
        <v>11.1143</v>
      </c>
      <c r="R114" s="178">
        <f t="shared" si="47"/>
        <v>11.1143</v>
      </c>
      <c r="S114" s="99" t="str">
        <f>'2-ИП ТС'!R94</f>
        <v>3.2.2.8</v>
      </c>
    </row>
    <row r="115" spans="1:19" ht="15.75" outlineLevel="1" x14ac:dyDescent="0.25">
      <c r="A115" s="17" t="s">
        <v>281</v>
      </c>
      <c r="B115" s="114" t="s">
        <v>244</v>
      </c>
      <c r="C115" s="178">
        <f>C64</f>
        <v>115.93621135096001</v>
      </c>
      <c r="D115" s="178">
        <f t="shared" si="38"/>
        <v>115.93599999999998</v>
      </c>
      <c r="E115" s="96">
        <v>0</v>
      </c>
      <c r="F115" s="96">
        <v>0</v>
      </c>
      <c r="G115" s="178">
        <f t="shared" si="48"/>
        <v>11.5936</v>
      </c>
      <c r="H115" s="178">
        <f t="shared" ref="H115:K115" si="59">G115</f>
        <v>11.5936</v>
      </c>
      <c r="I115" s="178">
        <f t="shared" si="59"/>
        <v>11.5936</v>
      </c>
      <c r="J115" s="178">
        <f t="shared" si="59"/>
        <v>11.5936</v>
      </c>
      <c r="K115" s="178">
        <f t="shared" si="59"/>
        <v>11.5936</v>
      </c>
      <c r="L115" s="17" t="s">
        <v>281</v>
      </c>
      <c r="M115" s="16" t="s">
        <v>244</v>
      </c>
      <c r="N115" s="178">
        <f t="shared" si="46"/>
        <v>11.5936</v>
      </c>
      <c r="O115" s="178">
        <f t="shared" si="50"/>
        <v>11.5936</v>
      </c>
      <c r="P115" s="176">
        <f t="shared" si="51"/>
        <v>11.5936</v>
      </c>
      <c r="Q115" s="176">
        <f t="shared" si="52"/>
        <v>11.5936</v>
      </c>
      <c r="R115" s="178">
        <f t="shared" si="47"/>
        <v>11.5936</v>
      </c>
      <c r="S115" s="99" t="str">
        <f>'2-ИП ТС'!R95</f>
        <v>3.2.2.9</v>
      </c>
    </row>
    <row r="116" spans="1:19" ht="15.75" outlineLevel="1" x14ac:dyDescent="0.25">
      <c r="A116" s="17" t="s">
        <v>282</v>
      </c>
      <c r="B116" s="114" t="s">
        <v>245</v>
      </c>
      <c r="C116" s="178">
        <f>C65</f>
        <v>38.293222953440001</v>
      </c>
      <c r="D116" s="178">
        <f t="shared" si="38"/>
        <v>38.293000000000006</v>
      </c>
      <c r="E116" s="96">
        <v>0</v>
      </c>
      <c r="F116" s="96">
        <v>0</v>
      </c>
      <c r="G116" s="178">
        <f t="shared" si="48"/>
        <v>3.8292999999999999</v>
      </c>
      <c r="H116" s="178">
        <f t="shared" ref="H116:K116" si="60">G116</f>
        <v>3.8292999999999999</v>
      </c>
      <c r="I116" s="178">
        <f t="shared" si="60"/>
        <v>3.8292999999999999</v>
      </c>
      <c r="J116" s="178">
        <f t="shared" si="60"/>
        <v>3.8292999999999999</v>
      </c>
      <c r="K116" s="178">
        <f t="shared" si="60"/>
        <v>3.8292999999999999</v>
      </c>
      <c r="L116" s="17" t="s">
        <v>282</v>
      </c>
      <c r="M116" s="16" t="s">
        <v>245</v>
      </c>
      <c r="N116" s="178">
        <f t="shared" si="46"/>
        <v>3.8292999999999999</v>
      </c>
      <c r="O116" s="178">
        <f t="shared" si="50"/>
        <v>3.8292999999999999</v>
      </c>
      <c r="P116" s="176">
        <f t="shared" si="51"/>
        <v>3.8292999999999999</v>
      </c>
      <c r="Q116" s="176">
        <f t="shared" si="52"/>
        <v>3.8292999999999999</v>
      </c>
      <c r="R116" s="178">
        <f t="shared" si="47"/>
        <v>3.8292999999999999</v>
      </c>
      <c r="S116" s="99" t="str">
        <f>'2-ИП ТС'!R96</f>
        <v>3.2.2.10</v>
      </c>
    </row>
    <row r="117" spans="1:19" ht="15.75" outlineLevel="1" x14ac:dyDescent="0.25">
      <c r="A117" s="17" t="s">
        <v>283</v>
      </c>
      <c r="B117" s="114" t="s">
        <v>246</v>
      </c>
      <c r="C117" s="178">
        <f>C66</f>
        <v>665.75061574840004</v>
      </c>
      <c r="D117" s="178">
        <f t="shared" si="38"/>
        <v>665.75100000000009</v>
      </c>
      <c r="E117" s="96">
        <v>0</v>
      </c>
      <c r="F117" s="96">
        <v>0</v>
      </c>
      <c r="G117" s="178">
        <f t="shared" si="48"/>
        <v>66.575100000000006</v>
      </c>
      <c r="H117" s="178">
        <f t="shared" ref="H117:K117" si="61">G117</f>
        <v>66.575100000000006</v>
      </c>
      <c r="I117" s="178">
        <f t="shared" si="61"/>
        <v>66.575100000000006</v>
      </c>
      <c r="J117" s="178">
        <f t="shared" si="61"/>
        <v>66.575100000000006</v>
      </c>
      <c r="K117" s="178">
        <f t="shared" si="61"/>
        <v>66.575100000000006</v>
      </c>
      <c r="L117" s="17" t="s">
        <v>283</v>
      </c>
      <c r="M117" s="16" t="s">
        <v>246</v>
      </c>
      <c r="N117" s="178">
        <f t="shared" si="46"/>
        <v>66.575100000000006</v>
      </c>
      <c r="O117" s="178">
        <f t="shared" si="50"/>
        <v>66.575100000000006</v>
      </c>
      <c r="P117" s="176">
        <f t="shared" si="51"/>
        <v>66.575100000000006</v>
      </c>
      <c r="Q117" s="176">
        <f t="shared" si="52"/>
        <v>66.575100000000006</v>
      </c>
      <c r="R117" s="178">
        <f t="shared" si="47"/>
        <v>66.575100000000006</v>
      </c>
      <c r="S117" s="99" t="str">
        <f>'2-ИП ТС'!R97</f>
        <v>3.2.2.11</v>
      </c>
    </row>
    <row r="118" spans="1:19" ht="30" outlineLevel="1" x14ac:dyDescent="0.25">
      <c r="A118" s="17" t="s">
        <v>284</v>
      </c>
      <c r="B118" s="16" t="s">
        <v>248</v>
      </c>
      <c r="C118" s="178">
        <f>C67</f>
        <v>328.01134701789999</v>
      </c>
      <c r="D118" s="178">
        <f t="shared" si="38"/>
        <v>328.01100000000002</v>
      </c>
      <c r="E118" s="96">
        <v>0</v>
      </c>
      <c r="F118" s="96">
        <v>0</v>
      </c>
      <c r="G118" s="178">
        <f t="shared" si="48"/>
        <v>32.801099999999998</v>
      </c>
      <c r="H118" s="178">
        <f t="shared" ref="H118:K118" si="62">G118</f>
        <v>32.801099999999998</v>
      </c>
      <c r="I118" s="178">
        <f t="shared" si="62"/>
        <v>32.801099999999998</v>
      </c>
      <c r="J118" s="178">
        <f t="shared" si="62"/>
        <v>32.801099999999998</v>
      </c>
      <c r="K118" s="178">
        <f t="shared" si="62"/>
        <v>32.801099999999998</v>
      </c>
      <c r="L118" s="17" t="s">
        <v>284</v>
      </c>
      <c r="M118" s="16" t="s">
        <v>248</v>
      </c>
      <c r="N118" s="178">
        <f t="shared" si="46"/>
        <v>32.801099999999998</v>
      </c>
      <c r="O118" s="178">
        <f t="shared" si="50"/>
        <v>32.801099999999998</v>
      </c>
      <c r="P118" s="176">
        <f t="shared" si="51"/>
        <v>32.801099999999998</v>
      </c>
      <c r="Q118" s="176">
        <f t="shared" si="52"/>
        <v>32.801099999999998</v>
      </c>
      <c r="R118" s="178">
        <f>Q118</f>
        <v>32.801099999999998</v>
      </c>
      <c r="S118" s="99" t="str">
        <f>'2-ИП ТС'!R98</f>
        <v>3.2.2.12</v>
      </c>
    </row>
    <row r="119" spans="1:19" ht="15.75" x14ac:dyDescent="0.25">
      <c r="A119" s="54" t="s">
        <v>192</v>
      </c>
      <c r="B119" s="16" t="s">
        <v>193</v>
      </c>
      <c r="C119" s="96">
        <f t="shared" ref="C119:C123" si="63">D119</f>
        <v>0</v>
      </c>
      <c r="D119" s="96">
        <f t="shared" si="38"/>
        <v>0</v>
      </c>
      <c r="E119" s="96"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54" t="s">
        <v>192</v>
      </c>
      <c r="M119" s="16" t="s">
        <v>193</v>
      </c>
      <c r="N119" s="96">
        <v>0</v>
      </c>
      <c r="O119" s="96">
        <v>0</v>
      </c>
      <c r="P119" s="96">
        <v>0</v>
      </c>
      <c r="Q119" s="96">
        <v>0</v>
      </c>
      <c r="R119" s="96">
        <v>0</v>
      </c>
      <c r="S119" s="94"/>
    </row>
    <row r="120" spans="1:19" ht="15.75" x14ac:dyDescent="0.25">
      <c r="A120" s="54" t="s">
        <v>194</v>
      </c>
      <c r="B120" s="16" t="s">
        <v>195</v>
      </c>
      <c r="C120" s="96">
        <f t="shared" si="63"/>
        <v>0</v>
      </c>
      <c r="D120" s="96">
        <f t="shared" si="38"/>
        <v>0</v>
      </c>
      <c r="E120" s="96">
        <v>0</v>
      </c>
      <c r="F120" s="96">
        <v>0</v>
      </c>
      <c r="G120" s="96">
        <v>0</v>
      </c>
      <c r="H120" s="96">
        <v>0</v>
      </c>
      <c r="I120" s="96">
        <v>0</v>
      </c>
      <c r="J120" s="96">
        <v>0</v>
      </c>
      <c r="K120" s="96">
        <v>0</v>
      </c>
      <c r="L120" s="54" t="s">
        <v>194</v>
      </c>
      <c r="M120" s="16" t="s">
        <v>195</v>
      </c>
      <c r="N120" s="96">
        <v>0</v>
      </c>
      <c r="O120" s="96">
        <v>0</v>
      </c>
      <c r="P120" s="96">
        <v>0</v>
      </c>
      <c r="Q120" s="96">
        <v>0</v>
      </c>
      <c r="R120" s="96">
        <v>0</v>
      </c>
      <c r="S120" s="116"/>
    </row>
    <row r="121" spans="1:19" ht="30" x14ac:dyDescent="0.25">
      <c r="A121" s="54" t="s">
        <v>196</v>
      </c>
      <c r="B121" s="16" t="s">
        <v>197</v>
      </c>
      <c r="C121" s="96">
        <f t="shared" si="63"/>
        <v>0</v>
      </c>
      <c r="D121" s="96">
        <f t="shared" si="38"/>
        <v>0</v>
      </c>
      <c r="E121" s="96">
        <v>0</v>
      </c>
      <c r="F121" s="96">
        <v>0</v>
      </c>
      <c r="G121" s="96">
        <v>0</v>
      </c>
      <c r="H121" s="96">
        <v>0</v>
      </c>
      <c r="I121" s="96">
        <v>0</v>
      </c>
      <c r="J121" s="96">
        <v>0</v>
      </c>
      <c r="K121" s="96">
        <v>0</v>
      </c>
      <c r="L121" s="54" t="s">
        <v>196</v>
      </c>
      <c r="M121" s="16" t="s">
        <v>197</v>
      </c>
      <c r="N121" s="96">
        <v>0</v>
      </c>
      <c r="O121" s="96">
        <v>0</v>
      </c>
      <c r="P121" s="96">
        <v>0</v>
      </c>
      <c r="Q121" s="96">
        <v>0</v>
      </c>
      <c r="R121" s="96">
        <v>0</v>
      </c>
      <c r="S121" s="116"/>
    </row>
    <row r="122" spans="1:19" ht="15.75" x14ac:dyDescent="0.25">
      <c r="A122" s="53" t="s">
        <v>133</v>
      </c>
      <c r="B122" s="14" t="s">
        <v>198</v>
      </c>
      <c r="C122" s="96">
        <f t="shared" si="63"/>
        <v>0</v>
      </c>
      <c r="D122" s="96">
        <f t="shared" si="38"/>
        <v>0</v>
      </c>
      <c r="E122" s="96">
        <v>0</v>
      </c>
      <c r="F122" s="96">
        <v>0</v>
      </c>
      <c r="G122" s="96">
        <v>0</v>
      </c>
      <c r="H122" s="96">
        <v>0</v>
      </c>
      <c r="I122" s="96">
        <v>0</v>
      </c>
      <c r="J122" s="96">
        <v>0</v>
      </c>
      <c r="K122" s="96">
        <v>0</v>
      </c>
      <c r="L122" s="53" t="s">
        <v>133</v>
      </c>
      <c r="M122" s="14" t="s">
        <v>198</v>
      </c>
      <c r="N122" s="96">
        <v>0</v>
      </c>
      <c r="O122" s="96">
        <v>0</v>
      </c>
      <c r="P122" s="96">
        <v>0</v>
      </c>
      <c r="Q122" s="96">
        <v>0</v>
      </c>
      <c r="R122" s="96">
        <v>0</v>
      </c>
      <c r="S122" s="116"/>
    </row>
    <row r="123" spans="1:19" ht="15.75" x14ac:dyDescent="0.25">
      <c r="A123" s="53" t="s">
        <v>199</v>
      </c>
      <c r="B123" s="14" t="s">
        <v>200</v>
      </c>
      <c r="C123" s="96">
        <f t="shared" si="63"/>
        <v>0</v>
      </c>
      <c r="D123" s="96">
        <f t="shared" si="38"/>
        <v>0</v>
      </c>
      <c r="E123" s="96">
        <v>0</v>
      </c>
      <c r="F123" s="96">
        <v>0</v>
      </c>
      <c r="G123" s="96">
        <v>0</v>
      </c>
      <c r="H123" s="96">
        <v>0</v>
      </c>
      <c r="I123" s="96">
        <v>0</v>
      </c>
      <c r="J123" s="96">
        <v>0</v>
      </c>
      <c r="K123" s="96">
        <v>0</v>
      </c>
      <c r="L123" s="53" t="s">
        <v>199</v>
      </c>
      <c r="M123" s="14" t="s">
        <v>200</v>
      </c>
      <c r="N123" s="96">
        <v>0</v>
      </c>
      <c r="O123" s="96">
        <v>0</v>
      </c>
      <c r="P123" s="96">
        <v>0</v>
      </c>
      <c r="Q123" s="96">
        <v>0</v>
      </c>
      <c r="R123" s="96">
        <v>0</v>
      </c>
      <c r="S123" s="116"/>
    </row>
    <row r="124" spans="1:19" s="102" customFormat="1" ht="15.75" x14ac:dyDescent="0.25">
      <c r="A124" s="53"/>
      <c r="B124" s="14" t="s">
        <v>58</v>
      </c>
      <c r="C124" s="179">
        <f>C82+C122+C123</f>
        <v>11142.847700000002</v>
      </c>
      <c r="D124" s="179">
        <f t="shared" si="38"/>
        <v>11142.8477</v>
      </c>
      <c r="E124" s="177" t="s">
        <v>219</v>
      </c>
      <c r="F124" s="179" t="s">
        <v>219</v>
      </c>
      <c r="G124" s="179">
        <f>G82+G122+G123</f>
        <v>1114.28477</v>
      </c>
      <c r="H124" s="179">
        <f>H82+H122+H123</f>
        <v>1114.28477</v>
      </c>
      <c r="I124" s="179">
        <f>I82+I122+I123</f>
        <v>1114.28477</v>
      </c>
      <c r="J124" s="179">
        <f>J82+J122+J123</f>
        <v>1114.28477</v>
      </c>
      <c r="K124" s="179">
        <f>K82+K122+K123</f>
        <v>1114.28477</v>
      </c>
      <c r="L124" s="53"/>
      <c r="M124" s="14" t="s">
        <v>58</v>
      </c>
      <c r="N124" s="179">
        <f>N82+N122+N123</f>
        <v>1114.28477</v>
      </c>
      <c r="O124" s="179">
        <f>O82+O122+O123</f>
        <v>1114.28477</v>
      </c>
      <c r="P124" s="177">
        <f>P82+P122+P123</f>
        <v>1114.28477</v>
      </c>
      <c r="Q124" s="179">
        <f>Q82+Q122+Q123</f>
        <v>1114.28477</v>
      </c>
      <c r="R124" s="179">
        <f>R82+R122+R123</f>
        <v>1114.28477</v>
      </c>
      <c r="S124" s="101"/>
    </row>
  </sheetData>
  <mergeCells count="63">
    <mergeCell ref="A27:A30"/>
    <mergeCell ref="A6:K6"/>
    <mergeCell ref="A8:K8"/>
    <mergeCell ref="A14:K14"/>
    <mergeCell ref="A7:K7"/>
    <mergeCell ref="C11:C12"/>
    <mergeCell ref="A9:A12"/>
    <mergeCell ref="B9:B12"/>
    <mergeCell ref="C9:K9"/>
    <mergeCell ref="A5:K5"/>
    <mergeCell ref="S9:S12"/>
    <mergeCell ref="E10:K11"/>
    <mergeCell ref="D10:D12"/>
    <mergeCell ref="L14:S14"/>
    <mergeCell ref="L9:L12"/>
    <mergeCell ref="M9:M12"/>
    <mergeCell ref="N10:R11"/>
    <mergeCell ref="N9:R9"/>
    <mergeCell ref="S27:S30"/>
    <mergeCell ref="D28:D30"/>
    <mergeCell ref="E28:K29"/>
    <mergeCell ref="N28:R29"/>
    <mergeCell ref="B27:B30"/>
    <mergeCell ref="C27:K27"/>
    <mergeCell ref="E53:K54"/>
    <mergeCell ref="L27:L30"/>
    <mergeCell ref="M27:M30"/>
    <mergeCell ref="N27:R27"/>
    <mergeCell ref="N52:R52"/>
    <mergeCell ref="C29:C30"/>
    <mergeCell ref="A52:A55"/>
    <mergeCell ref="B52:B55"/>
    <mergeCell ref="C52:K52"/>
    <mergeCell ref="L52:L55"/>
    <mergeCell ref="M52:M55"/>
    <mergeCell ref="S52:S55"/>
    <mergeCell ref="D53:D55"/>
    <mergeCell ref="N53:R54"/>
    <mergeCell ref="C54:C55"/>
    <mergeCell ref="S101:S104"/>
    <mergeCell ref="D102:D104"/>
    <mergeCell ref="A76:A79"/>
    <mergeCell ref="B76:B79"/>
    <mergeCell ref="C76:K76"/>
    <mergeCell ref="L76:L79"/>
    <mergeCell ref="M76:M79"/>
    <mergeCell ref="C78:C79"/>
    <mergeCell ref="D77:D79"/>
    <mergeCell ref="E77:K78"/>
    <mergeCell ref="N76:R76"/>
    <mergeCell ref="N77:R78"/>
    <mergeCell ref="E102:K103"/>
    <mergeCell ref="N102:R103"/>
    <mergeCell ref="S76:S79"/>
    <mergeCell ref="A81:K81"/>
    <mergeCell ref="L81:S81"/>
    <mergeCell ref="N101:R101"/>
    <mergeCell ref="A101:A104"/>
    <mergeCell ref="B101:B104"/>
    <mergeCell ref="C101:K101"/>
    <mergeCell ref="L101:L104"/>
    <mergeCell ref="M101:M104"/>
    <mergeCell ref="C103:C104"/>
  </mergeCells>
  <pageMargins left="0.51181102362204722" right="0.31496062992125984" top="0.74803149606299213" bottom="0.35433070866141736" header="0" footer="0"/>
  <pageSetup paperSize="9" scale="78" fitToWidth="2" fitToHeight="4" orientation="landscape" r:id="rId1"/>
  <rowBreaks count="4" manualBreakCount="4">
    <brk id="23" max="21" man="1"/>
    <brk id="48" max="21" man="1"/>
    <brk id="72" max="19" man="1"/>
    <brk id="97" max="21" man="1"/>
  </rowBreaks>
  <colBreaks count="1" manualBreakCount="1">
    <brk id="11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1-ИП ТС</vt:lpstr>
      <vt:lpstr>2-ИП ТС</vt:lpstr>
      <vt:lpstr>3-ИП ТС</vt:lpstr>
      <vt:lpstr>4-ИП ТС</vt:lpstr>
      <vt:lpstr>5-ИП ТС</vt:lpstr>
      <vt:lpstr>'1-ИП ТС'!Область_печати</vt:lpstr>
      <vt:lpstr>'2-ИП ТС'!Область_печати</vt:lpstr>
      <vt:lpstr>'3-ИП ТС'!Область_печати</vt:lpstr>
      <vt:lpstr>'4-ИП ТС'!Область_печати</vt:lpstr>
      <vt:lpstr>'5-ИП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Копышева М.C.</cp:lastModifiedBy>
  <cp:lastPrinted>2025-09-30T14:17:00Z</cp:lastPrinted>
  <dcterms:created xsi:type="dcterms:W3CDTF">2024-05-29T05:18:24Z</dcterms:created>
  <dcterms:modified xsi:type="dcterms:W3CDTF">2025-09-30T14:17:54Z</dcterms:modified>
</cp:coreProperties>
</file>